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66925"/>
  <xr:revisionPtr revIDLastSave="0" documentId="8_{3D63D77E-4C6F-402A-AE27-EC5669AA71A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ettaglio costi Aiuti" sheetId="16" r:id="rId1"/>
    <sheet name="P.IVA ESTERA" sheetId="19" r:id="rId2"/>
    <sheet name="Titolari Effettivi" sheetId="20" r:id="rId3"/>
    <sheet name="Tabelle" sheetId="21" state="hidden" r:id="rId4"/>
    <sheet name="Da nascondere" sheetId="13" state="hidden" r:id="rId5"/>
    <sheet name="Foglio1" sheetId="9" state="hidden" r:id="rId6"/>
  </sheets>
  <definedNames>
    <definedName name="_xlnm._FilterDatabase" localSheetId="0" hidden="1">'Dettaglio costi Aiuti'!$B$19:$T$43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6" l="1"/>
  <c r="I12" i="16"/>
  <c r="I11" i="16"/>
  <c r="I10" i="16"/>
  <c r="I8" i="16"/>
  <c r="I7" i="16"/>
  <c r="I6" i="16"/>
  <c r="I5" i="16"/>
  <c r="I4" i="16"/>
  <c r="E15" i="16"/>
  <c r="E13" i="16" a="1"/>
  <c r="E13" i="16" s="1"/>
  <c r="O42" i="16"/>
  <c r="O41" i="16"/>
  <c r="O40" i="16"/>
  <c r="O39" i="16"/>
  <c r="O38" i="16"/>
  <c r="O37" i="16"/>
  <c r="O36" i="16"/>
  <c r="O34" i="16"/>
  <c r="O33" i="16"/>
  <c r="O32" i="16"/>
  <c r="O31" i="16"/>
  <c r="O30" i="16"/>
  <c r="O29" i="16"/>
  <c r="O28" i="16"/>
  <c r="O27" i="16"/>
  <c r="O26" i="16"/>
  <c r="O25" i="16"/>
  <c r="O24" i="16"/>
  <c r="O23" i="16"/>
  <c r="O22" i="16"/>
  <c r="O21" i="16"/>
  <c r="G13" i="16"/>
  <c r="E10" i="16" a="1"/>
  <c r="E10" i="16" s="1"/>
  <c r="N35" i="16"/>
  <c r="O35" i="16" s="1"/>
  <c r="L21" i="16"/>
  <c r="E14" i="16"/>
  <c r="G5" i="16"/>
  <c r="S43" i="16"/>
  <c r="G12" i="16"/>
  <c r="G11" i="16"/>
  <c r="G8" i="16"/>
  <c r="G7" i="16"/>
  <c r="G6" i="16"/>
  <c r="G10" i="16" l="1"/>
  <c r="G14" i="16" s="1"/>
  <c r="H14" i="16" s="1"/>
  <c r="I14" i="16"/>
  <c r="T43" i="16"/>
  <c r="I9" i="16"/>
  <c r="I15" i="16" l="1"/>
  <c r="G4" i="16"/>
  <c r="G9" i="16" s="1"/>
  <c r="G15" i="16" l="1"/>
  <c r="H9" i="16"/>
  <c r="H15" i="16" s="1"/>
  <c r="H17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<sst xmlns="http://schemas.openxmlformats.org/spreadsheetml/2006/main" count="155" uniqueCount="124">
  <si>
    <t>CIG 
(ove applicabile)</t>
  </si>
  <si>
    <t>SI</t>
  </si>
  <si>
    <t>NO</t>
  </si>
  <si>
    <t>TOTALE</t>
  </si>
  <si>
    <t>RENDICONTAZIONE
A COSTI REALI</t>
  </si>
  <si>
    <t>Numero documento</t>
  </si>
  <si>
    <t>Data
documento</t>
  </si>
  <si>
    <r>
      <t>MACROVOCE  DI SPESA</t>
    </r>
    <r>
      <rPr>
        <b/>
        <vertAlign val="superscript"/>
        <sz val="11"/>
        <rFont val="Calibri"/>
        <family val="2"/>
        <scheme val="minor"/>
      </rPr>
      <t>1</t>
    </r>
  </si>
  <si>
    <t>Costi standard</t>
  </si>
  <si>
    <t>Tasso forfettario</t>
  </si>
  <si>
    <t>Importo ammissibile al Progetto PNRR</t>
  </si>
  <si>
    <t>di cui agevolabile
sul Progetto PNRR</t>
  </si>
  <si>
    <t>ii. fornitura e posa in opera dei sistemi di accumulo;</t>
  </si>
  <si>
    <t>iii. acquisto e installazione macchinari, impianti e attrezzature hardware e software, comprese le spese per la loro installazione e messa in esercizio;</t>
  </si>
  <si>
    <t>iv. opere edili strettamente necessarie alla realizzazione dell’intervento;</t>
  </si>
  <si>
    <t>v. connessione alla rete elettrica nazionale;</t>
  </si>
  <si>
    <t>vi. studi di prefattibilità e spese necessarie per attività preliminari, ivi incluse le spese necessarie alla costituzione delle configurazioni;</t>
  </si>
  <si>
    <t>vii. progettazioni, indagini geologiche e geotecniche il cui onere è a carico del progettista per la definizione progettuale dell’opera;</t>
  </si>
  <si>
    <t>viii. direzioni lavori, sicurezza;</t>
  </si>
  <si>
    <t>ix. collaudi tecnici e/o tecnico-amministrativi, consulenze e/o supporto tecnico-amministrativo essenziali all’attuazione del progetto.</t>
  </si>
  <si>
    <t xml:space="preserve">CUP </t>
  </si>
  <si>
    <t xml:space="preserve">SOGGETTO BENEFICIARIO </t>
  </si>
  <si>
    <t>Codice identificativo del contratto</t>
  </si>
  <si>
    <t>Oggetto del contratto</t>
  </si>
  <si>
    <t>Data di stipula del contratto</t>
  </si>
  <si>
    <t>Data termine validità del contratto</t>
  </si>
  <si>
    <t>Importo del contratto al netto di IVA</t>
  </si>
  <si>
    <t>Importo del contratto al lordo dell'IVA</t>
  </si>
  <si>
    <t>Importo al netto dell'IVA relativo a prestazioni per le quali si richiede il contributo in conto capitale</t>
  </si>
  <si>
    <t>NOTA</t>
  </si>
  <si>
    <t>P.IVA ESTERA</t>
  </si>
  <si>
    <t>DE205xxxxxx</t>
  </si>
  <si>
    <t>Nome Società</t>
  </si>
  <si>
    <t>Green Gmbh</t>
  </si>
  <si>
    <t>Paese</t>
  </si>
  <si>
    <t>Germania</t>
  </si>
  <si>
    <t>Località/Regione</t>
  </si>
  <si>
    <t>Wolfertschwenden, Baviera</t>
  </si>
  <si>
    <t>Indirizzo</t>
  </si>
  <si>
    <t>Bahnhofstraße 26, 86785</t>
  </si>
  <si>
    <t>Soggetto Pubblica Amministrazione</t>
  </si>
  <si>
    <t>No</t>
  </si>
  <si>
    <t>Nome</t>
  </si>
  <si>
    <t>Cognome</t>
  </si>
  <si>
    <t>Data di nascita</t>
  </si>
  <si>
    <t>Luogo di nascita</t>
  </si>
  <si>
    <t>CF</t>
  </si>
  <si>
    <t>Tipologia di rapporto intercorrente tra il titolare effettivo e il Soggetto Richiedente il contributo PNRR*</t>
  </si>
  <si>
    <t>Nome Ditta nel caso di imprenditore, ditta individuale, impresa agricola</t>
  </si>
  <si>
    <t>Variazione rispetto ai titolari effettivi indicati in precedenza</t>
  </si>
  <si>
    <t>Note</t>
  </si>
  <si>
    <t>Totale voci di spesa finanziabili al 40%</t>
  </si>
  <si>
    <t>Totale voci di spesa finanziabili in misura non superiore al 10% dell’importo ammesso a finanziamento</t>
  </si>
  <si>
    <t>CODICE RICHIESTA</t>
  </si>
  <si>
    <t>CONTRATTI</t>
  </si>
  <si>
    <t>GIUSITIFICATIVI DI SPESA (Fattura)</t>
  </si>
  <si>
    <t>IVA</t>
  </si>
  <si>
    <t>Importo
totale comprensivo di IVA</t>
  </si>
  <si>
    <t>Modalità di applicazione dell'IVA [es. Immediata, Split Paiment etc.]</t>
  </si>
  <si>
    <t>Denominazione Titolare della Fattura Elettronica</t>
  </si>
  <si>
    <t>Codice giustificativo (es. CRO)</t>
  </si>
  <si>
    <t>CF DEL SOGGETTO BENEFICIARIO</t>
  </si>
  <si>
    <t>P.IVA DEL SOGGETTO BENEFICIARIO</t>
  </si>
  <si>
    <t>Il titolare effettivo è una persona esposta politicamente?* [SI/NO]</t>
  </si>
  <si>
    <t xml:space="preserve">Risposta </t>
  </si>
  <si>
    <t>titolari</t>
  </si>
  <si>
    <t>Proprietà diretta</t>
  </si>
  <si>
    <t>Proprietà indiretta</t>
  </si>
  <si>
    <t>Controllo in forza del controllo della maggioranza dei voti esercitabili in assemblea ordinaria</t>
  </si>
  <si>
    <t>Controllo in forza del controllo di voti sufficienti per esercitare un'influenza dominante in assemblea ordinaria</t>
  </si>
  <si>
    <t>Controllo in forza dell'esistenza di particolari vincoli contrattuali che consentano di esercitare un'influenza dominante</t>
  </si>
  <si>
    <t>Poteri di rappresentanza legale, amministrazione o direzione</t>
  </si>
  <si>
    <t>Altro</t>
  </si>
  <si>
    <t>POTENZA IMPIANTO AL FINE DEL CALCOLO DEL CONTRIBUTO kW (Potenza nominale al netto della Potenza d'Obbligo) prevista nel Decreto di Concessione</t>
  </si>
  <si>
    <t>CONTRIBUTO massimo concedibile previsto nel Decreto di Concessione</t>
  </si>
  <si>
    <t>tipo di rendiconto</t>
  </si>
  <si>
    <t>INTERMEDIO</t>
  </si>
  <si>
    <t>SALDO</t>
  </si>
  <si>
    <t>Descrizione</t>
  </si>
  <si>
    <t>S-Split Payment</t>
  </si>
  <si>
    <t>I-Immediata</t>
  </si>
  <si>
    <t>D-Differita</t>
  </si>
  <si>
    <t>C-Gestione Costo Standard</t>
  </si>
  <si>
    <t>E-Esente da IVA</t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</si>
  <si>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Per "Totale pagamento" si intende l'importo complessivo del documento di pagamento. Tale importo può coincidere con il "Totale pagamento ammissibile" qualora interamente riferito a spese ammissibili a valere sul progetto PNRR</t>
    </r>
  </si>
  <si>
    <r>
      <t>Totale
pagamento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</si>
  <si>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t>Importo
totale al netto dell'IVA</t>
    </r>
    <r>
      <rPr>
        <b/>
        <vertAlign val="superscript"/>
        <sz val="11"/>
        <rFont val="Calibri"/>
        <family val="2"/>
        <scheme val="minor"/>
      </rPr>
      <t>2</t>
    </r>
  </si>
  <si>
    <r>
      <t>Totale
pagamento ammissibile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</si>
  <si>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P.IVA/C.F. del Titolare della Fattura Elettronica</t>
  </si>
  <si>
    <t>1-CAPOFILA DI UN RTI</t>
  </si>
  <si>
    <t>2-MANDATARIA</t>
  </si>
  <si>
    <t>3-IMPRESE</t>
  </si>
  <si>
    <t>4-PROFESSIONISTA</t>
  </si>
  <si>
    <t>5-PERSONA FISICA</t>
  </si>
  <si>
    <t>6-MANDANTE</t>
  </si>
  <si>
    <t>7-SOGGETTO PUBBLICO</t>
  </si>
  <si>
    <t>8-UNIVERSITÀ PRIVATA</t>
  </si>
  <si>
    <t>tipologia sogg percettore</t>
  </si>
  <si>
    <t>i.realizzazione di impianti a fonti rinnovabili (a titolo di esempio: componenti, inverter, strutture per il montaggio, componentistica elettrica, etc.);</t>
  </si>
  <si>
    <t>ix. collaudi tecnici e/o tecnico-amministrativi, consulenze e/o supporto tecnico-amministrativo essenziali all’attuazione del progetto;</t>
  </si>
  <si>
    <t>MACROVOCI DI SPESA</t>
  </si>
  <si>
    <t xml:space="preserve">DATI PROGETTO </t>
  </si>
  <si>
    <t>IMPORTO EROGATO IN ANTICIPAZIONE (si ricorda che l'importo non può superare il 30% della quota di Contributo massimo erogabile presente nel decreto di concessione).</t>
  </si>
  <si>
    <t>CONTRIBUTO TOTALE RICHIESTO A RIMBORSO</t>
  </si>
  <si>
    <t>CONTRIBUTO AMMISSIBILE CALCOLATO</t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</si>
  <si>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Per "Importo totale" si intende l'importo della fattura riferito alle spese ammissibili. Tale importo può coincidere con l'importo totale della fattura qualora interamente riferito a spese ammissibili a valere sul progetto PNRR</t>
    </r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</si>
  <si>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Le MacroVoci di spesa indicate devono coincidere con quelle riportate nell'Allegato 2 del Decreto 414 del 2023 e s.m.i.</t>
    </r>
  </si>
  <si>
    <t>CODICE CENSIMP IMPIANTO</t>
  </si>
  <si>
    <t>MAX</t>
  </si>
  <si>
    <t>01234567890</t>
  </si>
  <si>
    <t>studio tecnico</t>
  </si>
  <si>
    <t>01234567891</t>
  </si>
  <si>
    <t>-</t>
  </si>
  <si>
    <r>
      <t xml:space="preserve">POTENZA IMPIANTO AL FINE DEL CALCOLO DEL CONTRIBUTO kW (Potenza nominale al netto della Potenza d'Obbligo) </t>
    </r>
    <r>
      <rPr>
        <b/>
        <sz val="12"/>
        <color rgb="FFFF0000"/>
        <rFont val="Calibri"/>
        <family val="2"/>
        <scheme val="minor"/>
      </rPr>
      <t>REALIZZATA</t>
    </r>
  </si>
  <si>
    <r>
      <t xml:space="preserve">% Contributo </t>
    </r>
    <r>
      <rPr>
        <b/>
        <sz val="12"/>
        <color rgb="FFFF0000"/>
        <rFont val="Calibri"/>
        <family val="2"/>
        <scheme val="minor"/>
      </rPr>
      <t>RICHIESTO</t>
    </r>
  </si>
  <si>
    <r>
      <t xml:space="preserve">CONTRIBUTO massimo concedibile in sede di </t>
    </r>
    <r>
      <rPr>
        <b/>
        <sz val="12"/>
        <color rgb="FFFF0000"/>
        <rFont val="Calibri"/>
        <family val="2"/>
        <scheme val="minor"/>
      </rPr>
      <t>RENDICONTAZIONE</t>
    </r>
  </si>
  <si>
    <t>CONTRIBUTO EROGABILE AL NETTO DI EVENTUALI ANTICIPAZIONI:</t>
  </si>
  <si>
    <t>RIEPILOGO DATI RENDICONTO</t>
  </si>
  <si>
    <t>SPESA AMMISSIBILE RENDICONTATA</t>
  </si>
  <si>
    <t>Installatore XY</t>
  </si>
  <si>
    <r>
      <t xml:space="preserve">IMPORTO EROGATO IN QUOTA INTERMEDIA </t>
    </r>
    <r>
      <rPr>
        <b/>
        <sz val="12"/>
        <color rgb="FFFF0000"/>
        <rFont val="Calibri"/>
        <family val="2"/>
        <scheme val="minor"/>
      </rPr>
      <t>SOLO PER GLI IMPIANTI DI POTENZA &gt;200 kW</t>
    </r>
    <r>
      <rPr>
        <b/>
        <sz val="12"/>
        <color theme="1"/>
        <rFont val="Calibri"/>
        <family val="2"/>
        <scheme val="minor"/>
      </rPr>
      <t xml:space="preserve"> si ricorda che l'importo non può superare il 40% della quota di Contributo massimo erogabile presente nel decreto di concessione).</t>
    </r>
  </si>
  <si>
    <t>Importo dell'Iva non recuperabile e imputabile al progetto</t>
  </si>
  <si>
    <t>VEDI IMPORTI
COLONNA "T"</t>
  </si>
  <si>
    <t>VEDI IMPORTI COLONNA "S"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</si>
</sst>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5" formatCode="_-* #,##0.00\ [$€-410]_-;\-* #,##0.00\ [$€-410]_-;_-* &quot;-&quot;??\ [$€-410]_-;_-@_-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2" tint="-0.89996032593768116"/>
      </bottom>
      <diagonal/>
    </border>
    <border>
      <left style="thin">
        <color indexed="64"/>
      </left>
      <right/>
      <top style="thin">
        <color theme="2" tint="-0.89996032593768116"/>
      </top>
      <bottom style="thin">
        <color theme="2" tint="-0.89996032593768116"/>
      </bottom>
      <diagonal/>
    </border>
    <border>
      <left style="thin">
        <color indexed="64"/>
      </left>
      <right/>
      <top style="thin">
        <color theme="2" tint="-0.8999603259376811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2" tint="-0.89996032593768116"/>
      </left>
      <right/>
      <top/>
      <bottom style="thin">
        <color theme="2" tint="-0.89996032593768116"/>
      </bottom>
      <diagonal/>
    </border>
    <border>
      <left style="thin">
        <color theme="2" tint="-0.89996032593768116"/>
      </left>
      <right/>
      <top style="thin">
        <color theme="2" tint="-0.89996032593768116"/>
      </top>
      <bottom style="thin">
        <color theme="2" tint="-0.89996032593768116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4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3" fontId="0" fillId="2" borderId="9" xfId="0" applyNumberForma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14" fontId="0" fillId="2" borderId="9" xfId="0" applyNumberFormat="1" applyFill="1" applyBorder="1" applyAlignment="1">
      <alignment horizontal="center" vertical="center" wrapText="1"/>
    </xf>
    <xf numFmtId="14" fontId="0" fillId="2" borderId="9" xfId="0" applyNumberFormat="1" applyFill="1" applyBorder="1" applyAlignment="1">
      <alignment horizontal="center" vertical="center"/>
    </xf>
    <xf numFmtId="3" fontId="0" fillId="2" borderId="9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1" xfId="0" applyBorder="1"/>
    <xf numFmtId="0" fontId="1" fillId="0" borderId="11" xfId="0" applyFont="1" applyBorder="1"/>
    <xf numFmtId="0" fontId="1" fillId="6" borderId="1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2" borderId="8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165" fontId="0" fillId="7" borderId="9" xfId="0" applyNumberFormat="1" applyFill="1" applyBorder="1" applyAlignment="1">
      <alignment horizontal="center" vertical="center" wrapText="1"/>
    </xf>
    <xf numFmtId="0" fontId="7" fillId="8" borderId="19" xfId="0" applyFont="1" applyFill="1" applyBorder="1"/>
    <xf numFmtId="0" fontId="0" fillId="9" borderId="19" xfId="0" applyFill="1" applyBorder="1"/>
    <xf numFmtId="0" fontId="0" fillId="0" borderId="19" xfId="0" applyBorder="1"/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14" fontId="17" fillId="2" borderId="9" xfId="0" applyNumberFormat="1" applyFont="1" applyFill="1" applyBorder="1" applyAlignment="1">
      <alignment horizontal="center" vertical="center" wrapText="1"/>
    </xf>
    <xf numFmtId="165" fontId="17" fillId="2" borderId="9" xfId="0" applyNumberFormat="1" applyFont="1" applyFill="1" applyBorder="1" applyAlignment="1">
      <alignment horizontal="center" vertical="center" wrapText="1"/>
    </xf>
    <xf numFmtId="165" fontId="17" fillId="7" borderId="9" xfId="0" applyNumberFormat="1" applyFont="1" applyFill="1" applyBorder="1" applyAlignment="1">
      <alignment horizontal="center" vertical="center" wrapText="1"/>
    </xf>
    <xf numFmtId="165" fontId="17" fillId="0" borderId="9" xfId="0" applyNumberFormat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11" fillId="3" borderId="11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/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10" borderId="13" xfId="0" applyFont="1" applyFill="1" applyBorder="1" applyAlignment="1">
      <alignment horizontal="center" vertical="center"/>
    </xf>
    <xf numFmtId="165" fontId="1" fillId="0" borderId="6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165" fontId="1" fillId="7" borderId="1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 wrapText="1"/>
    </xf>
    <xf numFmtId="0" fontId="11" fillId="3" borderId="15" xfId="0" applyFont="1" applyFill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165" fontId="1" fillId="7" borderId="20" xfId="0" applyNumberFormat="1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165" fontId="0" fillId="0" borderId="28" xfId="0" applyNumberFormat="1" applyBorder="1" applyAlignment="1">
      <alignment vertical="center" wrapText="1"/>
    </xf>
    <xf numFmtId="165" fontId="0" fillId="0" borderId="29" xfId="0" applyNumberFormat="1" applyBorder="1" applyAlignment="1">
      <alignment vertical="center" wrapText="1"/>
    </xf>
    <xf numFmtId="0" fontId="4" fillId="12" borderId="11" xfId="0" applyFont="1" applyFill="1" applyBorder="1" applyAlignment="1">
      <alignment horizontal="center" vertical="center" wrapText="1"/>
    </xf>
    <xf numFmtId="0" fontId="1" fillId="12" borderId="11" xfId="0" applyFont="1" applyFill="1" applyBorder="1" applyAlignment="1">
      <alignment horizontal="center" vertical="center" wrapText="1"/>
    </xf>
    <xf numFmtId="0" fontId="8" fillId="2" borderId="20" xfId="3" applyFont="1" applyFill="1" applyBorder="1" applyAlignment="1">
      <alignment horizontal="left" vertical="center"/>
    </xf>
    <xf numFmtId="0" fontId="8" fillId="2" borderId="11" xfId="3" applyFont="1" applyFill="1" applyBorder="1" applyAlignment="1">
      <alignment horizontal="left" vertical="center"/>
    </xf>
    <xf numFmtId="0" fontId="14" fillId="0" borderId="11" xfId="0" applyFont="1" applyBorder="1" applyAlignment="1">
      <alignment vertical="center"/>
    </xf>
    <xf numFmtId="0" fontId="14" fillId="0" borderId="11" xfId="0" applyFont="1" applyBorder="1" applyAlignment="1">
      <alignment vertical="center" wrapText="1"/>
    </xf>
    <xf numFmtId="0" fontId="14" fillId="2" borderId="20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2" fontId="14" fillId="2" borderId="11" xfId="0" applyNumberFormat="1" applyFont="1" applyFill="1" applyBorder="1" applyAlignment="1">
      <alignment horizontal="center" vertical="center"/>
    </xf>
    <xf numFmtId="165" fontId="19" fillId="14" borderId="0" xfId="0" applyNumberFormat="1" applyFont="1" applyFill="1" applyAlignment="1">
      <alignment horizontal="center" vertical="center" wrapText="1"/>
    </xf>
    <xf numFmtId="9" fontId="19" fillId="14" borderId="8" xfId="7" applyFont="1" applyFill="1" applyBorder="1" applyAlignment="1">
      <alignment horizontal="center" vertical="center"/>
    </xf>
    <xf numFmtId="165" fontId="14" fillId="0" borderId="11" xfId="0" applyNumberFormat="1" applyFont="1" applyBorder="1" applyAlignment="1">
      <alignment horizontal="center" vertical="center" wrapText="1"/>
    </xf>
    <xf numFmtId="164" fontId="19" fillId="14" borderId="8" xfId="0" applyNumberFormat="1" applyFont="1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 wrapText="1"/>
    </xf>
    <xf numFmtId="165" fontId="0" fillId="0" borderId="33" xfId="0" applyNumberFormat="1" applyBorder="1" applyAlignment="1">
      <alignment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8" fillId="12" borderId="21" xfId="0" applyFont="1" applyFill="1" applyBorder="1" applyAlignment="1">
      <alignment horizontal="left" vertical="center" wrapText="1"/>
    </xf>
    <xf numFmtId="165" fontId="18" fillId="5" borderId="11" xfId="0" applyNumberFormat="1" applyFont="1" applyFill="1" applyBorder="1" applyAlignment="1">
      <alignment vertical="center" wrapText="1"/>
    </xf>
    <xf numFmtId="165" fontId="20" fillId="12" borderId="11" xfId="0" applyNumberFormat="1" applyFont="1" applyFill="1" applyBorder="1" applyAlignment="1">
      <alignment vertical="center" wrapText="1"/>
    </xf>
    <xf numFmtId="0" fontId="18" fillId="12" borderId="22" xfId="0" applyFont="1" applyFill="1" applyBorder="1" applyAlignment="1">
      <alignment horizontal="left" vertical="center" wrapText="1"/>
    </xf>
    <xf numFmtId="0" fontId="18" fillId="12" borderId="23" xfId="0" applyFont="1" applyFill="1" applyBorder="1" applyAlignment="1">
      <alignment horizontal="left" vertical="center" wrapText="1"/>
    </xf>
    <xf numFmtId="0" fontId="14" fillId="7" borderId="23" xfId="0" applyFont="1" applyFill="1" applyBorder="1" applyAlignment="1">
      <alignment horizontal="left" vertical="center" wrapText="1"/>
    </xf>
    <xf numFmtId="165" fontId="14" fillId="5" borderId="11" xfId="0" applyNumberFormat="1" applyFont="1" applyFill="1" applyBorder="1" applyAlignment="1">
      <alignment vertical="center" wrapText="1"/>
    </xf>
    <xf numFmtId="165" fontId="14" fillId="12" borderId="11" xfId="0" applyNumberFormat="1" applyFont="1" applyFill="1" applyBorder="1" applyAlignment="1">
      <alignment horizontal="center" vertical="center"/>
    </xf>
    <xf numFmtId="165" fontId="8" fillId="12" borderId="11" xfId="0" applyNumberFormat="1" applyFont="1" applyFill="1" applyBorder="1" applyAlignment="1">
      <alignment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65" fontId="14" fillId="5" borderId="11" xfId="0" applyNumberFormat="1" applyFont="1" applyFill="1" applyBorder="1" applyAlignment="1">
      <alignment vertical="center"/>
    </xf>
    <xf numFmtId="0" fontId="0" fillId="0" borderId="6" xfId="0" applyBorder="1" applyAlignment="1">
      <alignment vertical="center"/>
    </xf>
    <xf numFmtId="164" fontId="0" fillId="0" borderId="4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2" borderId="0" xfId="0" applyFill="1" applyAlignment="1">
      <alignment vertical="center"/>
    </xf>
    <xf numFmtId="164" fontId="0" fillId="2" borderId="0" xfId="0" applyNumberFormat="1" applyFill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5" xfId="0" applyBorder="1" applyAlignment="1">
      <alignment vertical="center"/>
    </xf>
    <xf numFmtId="0" fontId="14" fillId="0" borderId="25" xfId="0" applyFont="1" applyBorder="1" applyAlignment="1">
      <alignment vertical="center"/>
    </xf>
    <xf numFmtId="165" fontId="14" fillId="2" borderId="25" xfId="4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vertical="center" wrapText="1"/>
    </xf>
    <xf numFmtId="165" fontId="14" fillId="0" borderId="20" xfId="0" applyNumberFormat="1" applyFont="1" applyBorder="1" applyAlignment="1">
      <alignment horizontal="center" vertical="center" wrapText="1"/>
    </xf>
    <xf numFmtId="0" fontId="8" fillId="0" borderId="35" xfId="0" applyFont="1" applyBorder="1" applyAlignment="1">
      <alignment vertical="center" wrapText="1"/>
    </xf>
    <xf numFmtId="2" fontId="8" fillId="2" borderId="36" xfId="0" applyNumberFormat="1" applyFont="1" applyFill="1" applyBorder="1" applyAlignment="1">
      <alignment horizontal="center" vertical="center"/>
    </xf>
    <xf numFmtId="0" fontId="8" fillId="0" borderId="37" xfId="0" applyFont="1" applyBorder="1" applyAlignment="1">
      <alignment vertical="center"/>
    </xf>
    <xf numFmtId="9" fontId="8" fillId="0" borderId="38" xfId="7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165" fontId="8" fillId="2" borderId="40" xfId="4" applyNumberFormat="1" applyFont="1" applyFill="1" applyBorder="1" applyAlignment="1">
      <alignment horizontal="center" vertical="center"/>
    </xf>
    <xf numFmtId="165" fontId="14" fillId="7" borderId="34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0" fillId="2" borderId="46" xfId="0" applyFill="1" applyBorder="1" applyAlignment="1">
      <alignment horizontal="left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0" fillId="2" borderId="47" xfId="0" applyFill="1" applyBorder="1" applyAlignment="1">
      <alignment horizontal="left" vertical="center" wrapText="1"/>
    </xf>
    <xf numFmtId="3" fontId="0" fillId="2" borderId="17" xfId="0" applyNumberFormat="1" applyFill="1" applyBorder="1" applyAlignment="1">
      <alignment horizontal="center" vertical="center" wrapText="1"/>
    </xf>
    <xf numFmtId="3" fontId="0" fillId="2" borderId="17" xfId="0" applyNumberForma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11" borderId="11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1" fillId="13" borderId="21" xfId="0" applyFont="1" applyFill="1" applyBorder="1" applyAlignment="1">
      <alignment horizontal="center" vertical="center"/>
    </xf>
    <xf numFmtId="0" fontId="1" fillId="13" borderId="31" xfId="0" applyFont="1" applyFill="1" applyBorder="1" applyAlignment="1">
      <alignment horizontal="center" vertical="center"/>
    </xf>
    <xf numFmtId="0" fontId="14" fillId="7" borderId="41" xfId="0" applyFont="1" applyFill="1" applyBorder="1" applyAlignment="1">
      <alignment horizontal="right" vertical="center"/>
    </xf>
    <xf numFmtId="0" fontId="14" fillId="7" borderId="42" xfId="0" applyFont="1" applyFill="1" applyBorder="1" applyAlignment="1">
      <alignment horizontal="right" vertical="center"/>
    </xf>
    <xf numFmtId="165" fontId="18" fillId="12" borderId="25" xfId="0" applyNumberFormat="1" applyFont="1" applyFill="1" applyBorder="1" applyAlignment="1">
      <alignment horizontal="center" vertical="center"/>
    </xf>
    <xf numFmtId="165" fontId="18" fillId="12" borderId="30" xfId="0" applyNumberFormat="1" applyFont="1" applyFill="1" applyBorder="1" applyAlignment="1">
      <alignment horizontal="center" vertical="center"/>
    </xf>
    <xf numFmtId="165" fontId="18" fillId="12" borderId="20" xfId="0" applyNumberFormat="1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 wrapText="1"/>
    </xf>
    <xf numFmtId="0" fontId="1" fillId="3" borderId="43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</cellXfs>
  <cellStyles count="8">
    <cellStyle name="Hyperlink" xfId="2" xr:uid="{00000000-0005-0000-0000-000000000000}"/>
    <cellStyle name="Migliaia" xfId="4" builtinId="3"/>
    <cellStyle name="Migliaia 2" xfId="1" xr:uid="{00000000-0005-0000-0000-000002000000}"/>
    <cellStyle name="Migliaia 2 2" xfId="5" xr:uid="{00000000-0005-0000-0000-000003000000}"/>
    <cellStyle name="Migliaia 3" xfId="6" xr:uid="{00000000-0005-0000-0000-000004000000}"/>
    <cellStyle name="Normale" xfId="0" builtinId="0"/>
    <cellStyle name="Normale 2" xfId="3" xr:uid="{00000000-0005-0000-0000-000006000000}"/>
    <cellStyle name="Percentuale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224420</xdr:colOff>
      <xdr:row>0</xdr:row>
      <xdr:rowOff>190678</xdr:rowOff>
    </xdr:from>
    <xdr:to>
      <xdr:col>5</xdr:col>
      <xdr:colOff>598656</xdr:colOff>
      <xdr:row>0</xdr:row>
      <xdr:rowOff>578028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DF6A77B-B7AE-42FC-A7B5-83DA4435B2B3}"/>
            </a:ext>
            <a:ext uri="{147F2762-F138-4A5C-976F-8EAC2B608ADB}">
              <a16:predDERef xmlns:a16="http://schemas.microsoft.com/office/drawing/2014/main" pred="{01105331-46D5-091A-EC5A-40426F7F7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8277" y="190678"/>
          <a:ext cx="1949944" cy="387350"/>
        </a:xfrm>
        <a:prstGeom prst="rect">
          <a:avLst/>
        </a:prstGeom>
      </xdr:spPr>
    </xdr:pic>
    <xdr:clientData/>
  </xdr:twoCellAnchor>
  <xdr:twoCellAnchor editAs="oneCell">
    <xdr:from>
      <xdr:col>0</xdr:col>
      <xdr:colOff>62672</xdr:colOff>
      <xdr:row>0</xdr:row>
      <xdr:rowOff>179733</xdr:rowOff>
    </xdr:from>
    <xdr:to>
      <xdr:col>1</xdr:col>
      <xdr:colOff>2250790</xdr:colOff>
      <xdr:row>0</xdr:row>
      <xdr:rowOff>650268</xdr:rowOff>
    </xdr:to>
    <xdr:pic>
      <xdr:nvPicPr>
        <xdr:cNvPr id="3" name="Immagine 2" descr="Immagine che contiene testo&#10;&#10;Descrizione generata automaticamente">
          <a:extLst>
            <a:ext uri="{FF2B5EF4-FFF2-40B4-BE49-F238E27FC236}">
              <a16:creationId xmlns:a16="http://schemas.microsoft.com/office/drawing/2014/main" id="{BE6D95A0-86C1-48B9-AC9F-7016B8FD6F16}"/>
            </a:ext>
            <a:ext uri="{147F2762-F138-4A5C-976F-8EAC2B608ADB}">
              <a16:predDERef xmlns:a16="http://schemas.microsoft.com/office/drawing/2014/main" pred="{D9C5B2A7-FEB4-40C4-907E-C72F424AD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2" y="179733"/>
          <a:ext cx="2270124" cy="4794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4262409</xdr:colOff>
      <xdr:row>0</xdr:row>
      <xdr:rowOff>123648</xdr:rowOff>
    </xdr:from>
    <xdr:to>
      <xdr:col>1</xdr:col>
      <xdr:colOff>6615612</xdr:colOff>
      <xdr:row>0</xdr:row>
      <xdr:rowOff>669748</xdr:rowOff>
    </xdr:to>
    <xdr:pic>
      <xdr:nvPicPr>
        <xdr:cNvPr id="4" name="Immagine 3" descr="Immagine che contiene testo&#10;&#10;Descrizione generata automaticamente">
          <a:extLst>
            <a:ext uri="{FF2B5EF4-FFF2-40B4-BE49-F238E27FC236}">
              <a16:creationId xmlns:a16="http://schemas.microsoft.com/office/drawing/2014/main" id="{9C0BAFDC-7927-484B-AEFE-E7B98B04EE46}"/>
            </a:ext>
            <a:ext uri="{147F2762-F138-4A5C-976F-8EAC2B608ADB}">
              <a16:predDERef xmlns:a16="http://schemas.microsoft.com/office/drawing/2014/main" pred="{4DBE3338-0379-4DA7-A461-118752510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266" y="123648"/>
          <a:ext cx="2602214" cy="546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C53"/>
  <sheetViews>
    <sheetView tabSelected="1" topLeftCell="F1" zoomScale="58" zoomScaleNormal="58" workbookViewId="0">
      <selection activeCell="G1" sqref="G1"/>
    </sheetView>
  </sheetViews>
  <sheetFormatPr defaultColWidth="8.7109375" defaultRowHeight="15" customHeight="1" x14ac:dyDescent="0.25"/>
  <cols>
    <col min="1" max="1" width="1.5703125" style="38" customWidth="1"/>
    <col min="2" max="2" width="138.42578125" style="27" customWidth="1"/>
    <col min="3" max="3" width="73" style="1" bestFit="1" customWidth="1"/>
    <col min="4" max="4" width="8.5703125" style="1" customWidth="1"/>
    <col min="5" max="5" width="22.42578125" style="4" customWidth="1"/>
    <col min="6" max="6" width="69.85546875" style="4" bestFit="1" customWidth="1"/>
    <col min="7" max="7" width="23.42578125" style="4" customWidth="1"/>
    <col min="8" max="8" width="21.140625" style="4" customWidth="1"/>
    <col min="9" max="9" width="23.42578125" style="4" bestFit="1" customWidth="1"/>
    <col min="10" max="12" width="16.5703125" style="4" customWidth="1"/>
    <col min="13" max="13" width="24.7109375" style="4" customWidth="1"/>
    <col min="14" max="14" width="25.7109375" style="4" customWidth="1"/>
    <col min="15" max="15" width="16.5703125" style="4" customWidth="1"/>
    <col min="16" max="16" width="22.140625" style="4" customWidth="1"/>
    <col min="17" max="19" width="16.5703125" style="4" customWidth="1"/>
    <col min="20" max="20" width="16.140625" style="4" bestFit="1" customWidth="1"/>
    <col min="21" max="21" width="21.42578125" style="5" customWidth="1"/>
    <col min="22" max="22" width="39.42578125" style="4" customWidth="1"/>
    <col min="23" max="23" width="14.28515625" style="4" customWidth="1"/>
    <col min="24" max="24" width="16.28515625" style="4" customWidth="1"/>
    <col min="25" max="25" width="14.7109375" style="4" customWidth="1"/>
    <col min="26" max="26" width="13.7109375" style="4" customWidth="1"/>
    <col min="27" max="27" width="27.7109375" style="4" customWidth="1"/>
    <col min="28" max="16384" width="8.7109375" style="4"/>
  </cols>
  <sheetData>
    <row r="1" spans="1:29" ht="62.65" customHeight="1" x14ac:dyDescent="0.25">
      <c r="B1" s="39"/>
      <c r="C1" s="30"/>
      <c r="D1" s="30"/>
      <c r="E1" s="26"/>
      <c r="F1" s="26"/>
      <c r="G1" s="120" t="s">
        <v>122</v>
      </c>
      <c r="H1" s="26"/>
      <c r="I1" s="120" t="s">
        <v>123</v>
      </c>
    </row>
    <row r="2" spans="1:29" x14ac:dyDescent="0.25">
      <c r="B2" s="133" t="s">
        <v>101</v>
      </c>
      <c r="C2" s="133"/>
      <c r="D2" s="30"/>
      <c r="E2" s="59"/>
      <c r="F2" s="137" t="s">
        <v>117</v>
      </c>
      <c r="G2" s="138"/>
      <c r="H2" s="138"/>
      <c r="I2" s="138"/>
      <c r="J2" s="39"/>
      <c r="K2" s="26"/>
      <c r="L2" s="39"/>
      <c r="M2" s="39"/>
      <c r="N2" s="39"/>
      <c r="O2" s="27"/>
    </row>
    <row r="3" spans="1:29" ht="45" x14ac:dyDescent="0.25">
      <c r="B3" s="70" t="s">
        <v>20</v>
      </c>
      <c r="C3" s="74"/>
      <c r="D3" s="75"/>
      <c r="E3" s="76"/>
      <c r="F3" s="55" t="s">
        <v>100</v>
      </c>
      <c r="G3" s="85" t="s">
        <v>103</v>
      </c>
      <c r="H3" s="69" t="s">
        <v>104</v>
      </c>
      <c r="I3" s="68" t="s">
        <v>118</v>
      </c>
      <c r="J3" s="39"/>
      <c r="K3" s="26"/>
      <c r="L3" s="39"/>
      <c r="M3" s="39"/>
      <c r="N3" s="39"/>
      <c r="O3" s="27"/>
    </row>
    <row r="4" spans="1:29" ht="47.25" x14ac:dyDescent="0.25">
      <c r="B4" s="71" t="s">
        <v>21</v>
      </c>
      <c r="C4" s="77"/>
      <c r="D4" s="75"/>
      <c r="E4" s="76"/>
      <c r="F4" s="86" t="s">
        <v>98</v>
      </c>
      <c r="G4" s="87">
        <f>+SUMIF(C21:C42,"=i.realizzazione di impianti a fonti rinnovabili (a titolo di esempio: componenti, inverter, strutture per il montaggio, componentistica elettrica, etc.);",T21:T42)</f>
        <v>2560</v>
      </c>
      <c r="H4" s="141" t="s">
        <v>112</v>
      </c>
      <c r="I4" s="88">
        <f>+SUMIF($C$21:$C$42,"=i.realizzazione di impianti a fonti rinnovabili (a titolo di esempio: componenti, inverter, strutture per il montaggio, componentistica elettrica, etc.);",$S$21:$S$42)</f>
        <v>6400</v>
      </c>
      <c r="J4" s="39"/>
      <c r="K4" s="26"/>
      <c r="L4" s="39"/>
      <c r="M4" s="39"/>
      <c r="N4" s="39"/>
      <c r="O4" s="27"/>
    </row>
    <row r="5" spans="1:29" ht="15.75" x14ac:dyDescent="0.25">
      <c r="B5" s="71" t="s">
        <v>61</v>
      </c>
      <c r="C5" s="77"/>
      <c r="D5" s="75"/>
      <c r="E5" s="76"/>
      <c r="F5" s="89" t="s">
        <v>12</v>
      </c>
      <c r="G5" s="87">
        <f>+SUMIF(C21:C42,"=ii. fornitura e posa in opera dei sistemi di accumulo;",T21:T42)</f>
        <v>0</v>
      </c>
      <c r="H5" s="142"/>
      <c r="I5" s="88">
        <f>+SUMIF($C$21:$C$42,"=ii. fornitura e posa in opera dei sistemi di accumulo;",$S$21:$S$42)</f>
        <v>0</v>
      </c>
      <c r="J5" s="39"/>
      <c r="K5" s="26"/>
      <c r="L5" s="39"/>
      <c r="M5" s="39"/>
      <c r="N5" s="39"/>
      <c r="O5" s="27"/>
    </row>
    <row r="6" spans="1:29" ht="27.95" customHeight="1" x14ac:dyDescent="0.25">
      <c r="B6" s="71" t="s">
        <v>62</v>
      </c>
      <c r="C6" s="77"/>
      <c r="D6" s="75"/>
      <c r="E6" s="76"/>
      <c r="F6" s="90" t="s">
        <v>13</v>
      </c>
      <c r="G6" s="87">
        <f>+SUMIF(C21:C42,"=iii. acquisto e installazione macchinari, impianti e attrezzature hardware e software, comprese le spese per la loro installazione e messa in esercizio;",T21:T42)</f>
        <v>0</v>
      </c>
      <c r="H6" s="142"/>
      <c r="I6" s="88">
        <f>+SUMIF($C$21:$C$42,"=iii. acquisto e installazione macchinari, impianti e attrezzature hardware e software, comprese le spese per la loro installazione e messa in esercizio;",$S$21:$S$42)</f>
        <v>0</v>
      </c>
      <c r="J6" s="39"/>
      <c r="K6" s="26"/>
      <c r="L6" s="39"/>
      <c r="M6" s="39"/>
      <c r="N6" s="39"/>
      <c r="O6" s="27"/>
    </row>
    <row r="7" spans="1:29" ht="31.5" x14ac:dyDescent="0.25">
      <c r="B7" s="71" t="s">
        <v>53</v>
      </c>
      <c r="C7" s="77"/>
      <c r="D7" s="75"/>
      <c r="E7" s="76"/>
      <c r="F7" s="90" t="s">
        <v>14</v>
      </c>
      <c r="G7" s="87">
        <f>+SUMIF(C21:C42,"=iv. opere edili strettamente necessarie alla realizzazione dell’intervento;",T21:T42)</f>
        <v>0</v>
      </c>
      <c r="H7" s="142"/>
      <c r="I7" s="88">
        <f>+SUMIF($C$21:$C$42,"=iv. opere edili strettamente necessarie alla realizzazione dell’intervento;",$S$21:$S$42)</f>
        <v>0</v>
      </c>
      <c r="J7" s="39"/>
      <c r="K7" s="26"/>
      <c r="L7" s="39"/>
      <c r="M7" s="39"/>
      <c r="N7" s="39"/>
      <c r="O7" s="27"/>
    </row>
    <row r="8" spans="1:29" ht="15.75" x14ac:dyDescent="0.25">
      <c r="B8" s="72" t="s">
        <v>107</v>
      </c>
      <c r="C8" s="77"/>
      <c r="D8" s="75"/>
      <c r="E8" s="76"/>
      <c r="F8" s="90" t="s">
        <v>15</v>
      </c>
      <c r="G8" s="87">
        <f>+SUMIF(C21:C42,"=v. connessione alla rete elettrica nazionale;",T21:T42)</f>
        <v>0</v>
      </c>
      <c r="H8" s="143"/>
      <c r="I8" s="88">
        <f>+SUMIF($C$21:$C$42,"=v. connessione alla rete elettrica nazionale;",$S$21:$S$42)</f>
        <v>0</v>
      </c>
      <c r="J8" s="39"/>
      <c r="K8" s="26"/>
      <c r="L8" s="39"/>
      <c r="M8" s="39"/>
      <c r="N8" s="39"/>
      <c r="O8" s="27"/>
    </row>
    <row r="9" spans="1:29" ht="31.5" x14ac:dyDescent="0.25">
      <c r="B9" s="73" t="s">
        <v>73</v>
      </c>
      <c r="C9" s="78">
        <v>4.5</v>
      </c>
      <c r="D9" s="75"/>
      <c r="E9" s="76"/>
      <c r="F9" s="91" t="s">
        <v>51</v>
      </c>
      <c r="G9" s="92">
        <f>+SUM(G4:G8)</f>
        <v>2560</v>
      </c>
      <c r="H9" s="93">
        <f>+MIN(G9,($C$13-H14))</f>
        <v>2430</v>
      </c>
      <c r="I9" s="94">
        <f>+SUM(I4:I8)</f>
        <v>6400</v>
      </c>
      <c r="J9" s="39"/>
      <c r="K9" s="26"/>
      <c r="L9" s="39"/>
      <c r="M9" s="39"/>
      <c r="N9" s="39"/>
      <c r="O9" s="27"/>
    </row>
    <row r="10" spans="1:29" s="98" customFormat="1" ht="32.25" thickBot="1" x14ac:dyDescent="0.3">
      <c r="A10" s="38"/>
      <c r="B10" s="108" t="s">
        <v>74</v>
      </c>
      <c r="C10" s="109">
        <v>2700</v>
      </c>
      <c r="D10" s="79" t="s">
        <v>108</v>
      </c>
      <c r="E10" s="82" cm="1">
        <f t="array" ref="E10">+IF(C9&lt;=20,1500*C9,IF(AND(C9&gt;20,C9&lt;=200),1200*C9:IF(AND(C9&gt;200,C9&lt;=500),1100*C9,1050*C9)))*0.4</f>
        <v>2700</v>
      </c>
      <c r="F10" s="90" t="s">
        <v>16</v>
      </c>
      <c r="G10" s="87">
        <f>+SUMIF($C$21:$C$42,"=vi. studi di prefattibilità e spese necessarie per attività preliminari, ivi incluse le spese necessarie alla costituzione delle configurazioni;",$T$21:$T$42)</f>
        <v>500</v>
      </c>
      <c r="H10" s="141" t="s">
        <v>112</v>
      </c>
      <c r="I10" s="88">
        <f>+SUMIF($C$21:$C$42,"=vi. studi di prefattibilità e spese necessarie per attività preliminari, ivi incluse le spese necessarie alla costituzione delle configurazioni;",$S$21:$S$42)</f>
        <v>500</v>
      </c>
      <c r="J10" s="25"/>
      <c r="K10" s="3"/>
      <c r="L10" s="25"/>
      <c r="M10" s="25"/>
      <c r="N10" s="25"/>
      <c r="O10" s="96"/>
      <c r="P10" s="97"/>
    </row>
    <row r="11" spans="1:29" s="98" customFormat="1" ht="48" customHeight="1" x14ac:dyDescent="0.25">
      <c r="A11" s="42"/>
      <c r="B11" s="112" t="s">
        <v>113</v>
      </c>
      <c r="C11" s="113">
        <v>4.5</v>
      </c>
      <c r="D11" s="75"/>
      <c r="E11" s="76"/>
      <c r="F11" s="90" t="s">
        <v>17</v>
      </c>
      <c r="G11" s="87">
        <f>+SUMIF(C21:C42,"=vii. progettazioni, indagini geologiche e geotecniche il cui onere è a carico del progettista per la definizione progettuale dell’opera;",T21:T42)</f>
        <v>0</v>
      </c>
      <c r="H11" s="142"/>
      <c r="I11" s="88">
        <f>+SUMIF($C$21:$C$42,"==vii. progettazioni, indagini geologiche e geotecniche il cui onere è a carico del progettista per la definizione progettuale dell’opera;",$S$21:$S$42)</f>
        <v>0</v>
      </c>
      <c r="J11" s="25"/>
      <c r="K11" s="3"/>
      <c r="L11" s="25"/>
      <c r="M11" s="25"/>
      <c r="N11" s="25"/>
      <c r="O11" s="96"/>
      <c r="P11" s="97"/>
    </row>
    <row r="12" spans="1:29" s="98" customFormat="1" ht="36" customHeight="1" x14ac:dyDescent="0.25">
      <c r="A12" s="38"/>
      <c r="B12" s="114" t="s">
        <v>114</v>
      </c>
      <c r="C12" s="115">
        <v>0.4</v>
      </c>
      <c r="D12" s="79" t="s">
        <v>108</v>
      </c>
      <c r="E12" s="80">
        <v>0.4</v>
      </c>
      <c r="F12" s="90" t="s">
        <v>18</v>
      </c>
      <c r="G12" s="87">
        <f>+SUMIF(C21:C42,"=viii. direzioni lavori, sicurezza;",T21:T42)</f>
        <v>0</v>
      </c>
      <c r="H12" s="142"/>
      <c r="I12" s="88">
        <f>+SUMIF($C$21:$C$42,"=viii. direzioni lavori, sicurezza;",$S$21:$S$42)</f>
        <v>0</v>
      </c>
      <c r="J12" s="25"/>
      <c r="K12" s="3"/>
      <c r="L12" s="25"/>
      <c r="M12" s="25"/>
      <c r="N12" s="25"/>
      <c r="O12" s="96"/>
      <c r="P12" s="97"/>
    </row>
    <row r="13" spans="1:29" s="98" customFormat="1" ht="38.25" customHeight="1" thickBot="1" x14ac:dyDescent="0.3">
      <c r="A13" s="38"/>
      <c r="B13" s="116" t="s">
        <v>115</v>
      </c>
      <c r="C13" s="117">
        <v>2700</v>
      </c>
      <c r="D13" s="79" t="s">
        <v>108</v>
      </c>
      <c r="E13" s="82" cm="1">
        <f t="array" ref="E13">+MIN(C10,IF(C11&lt;=20,1500*C11,IF(AND(C11&gt;20,C11&lt;=200),1200*C11:IF(AND(C11&gt;200,C11&lt;=500),1100*C11,1050*C11)))*C12)</f>
        <v>2700</v>
      </c>
      <c r="F13" s="90" t="s">
        <v>19</v>
      </c>
      <c r="G13" s="87">
        <f>+SUMIF(C21:C42,"=ix. collaudi tecnici e/o tecnico-amministrativi, consulenze e/o supporto tecnico-amministrativo essenziali all’attuazione del progetto;",T21:T42)</f>
        <v>0</v>
      </c>
      <c r="H13" s="143"/>
      <c r="I13" s="88">
        <f>+SUMIF($C$21:$C$42,"=ix. collaudi tecnici e/o tecnico-amministrativi, consulenze e/o supporto tecnico-amministrativo essenziali all’attuazione del progetto;",$S$21:$S$42)</f>
        <v>0</v>
      </c>
      <c r="J13" s="25"/>
      <c r="K13" s="3"/>
      <c r="L13" s="25"/>
      <c r="M13" s="25"/>
      <c r="N13" s="25"/>
      <c r="O13" s="96"/>
      <c r="P13" s="97"/>
    </row>
    <row r="14" spans="1:29" s="98" customFormat="1" ht="31.5" x14ac:dyDescent="0.25">
      <c r="A14" s="38"/>
      <c r="B14" s="110" t="s">
        <v>102</v>
      </c>
      <c r="C14" s="111">
        <v>0</v>
      </c>
      <c r="D14" s="79" t="s">
        <v>108</v>
      </c>
      <c r="E14" s="82">
        <f>+C10*0.3</f>
        <v>810</v>
      </c>
      <c r="F14" s="91" t="s">
        <v>52</v>
      </c>
      <c r="G14" s="92">
        <f>+SUM(G10:G13)</f>
        <v>500</v>
      </c>
      <c r="H14" s="93">
        <f>+MIN(G14,$C$13*0.1)</f>
        <v>270</v>
      </c>
      <c r="I14" s="94">
        <f>+SUM(I10:I13)</f>
        <v>500</v>
      </c>
      <c r="J14" s="56"/>
      <c r="K14" s="3"/>
      <c r="L14" s="25"/>
      <c r="M14" s="25"/>
      <c r="N14" s="25"/>
      <c r="O14" s="96"/>
      <c r="P14" s="97"/>
    </row>
    <row r="15" spans="1:29" s="98" customFormat="1" ht="31.5" x14ac:dyDescent="0.25">
      <c r="A15" s="38"/>
      <c r="B15" s="73" t="s">
        <v>120</v>
      </c>
      <c r="C15" s="81">
        <v>0</v>
      </c>
      <c r="D15" s="79" t="s">
        <v>108</v>
      </c>
      <c r="E15" s="82" t="str">
        <f>+IF(C11&gt;200,C10*0.4,"NA")</f>
        <v>NA</v>
      </c>
      <c r="F15" s="95" t="s">
        <v>3</v>
      </c>
      <c r="G15" s="99">
        <f>+G9+G14</f>
        <v>3060</v>
      </c>
      <c r="H15" s="93">
        <f>+H9+H14</f>
        <v>2700</v>
      </c>
      <c r="I15" s="93">
        <f>+I9+I14</f>
        <v>6900</v>
      </c>
      <c r="J15" s="25"/>
      <c r="K15" s="3"/>
      <c r="L15" s="25"/>
      <c r="M15" s="25"/>
      <c r="N15" s="25"/>
      <c r="O15" s="100"/>
      <c r="P15" s="101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</row>
    <row r="16" spans="1:29" s="98" customFormat="1" ht="15.75" thickBot="1" x14ac:dyDescent="0.3">
      <c r="A16" s="38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100"/>
      <c r="P16" s="101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96"/>
    </row>
    <row r="17" spans="1:29" s="98" customFormat="1" ht="22.5" customHeight="1" thickBot="1" x14ac:dyDescent="0.3">
      <c r="A17" s="96"/>
      <c r="B17" s="96"/>
      <c r="C17" s="96"/>
      <c r="D17" s="96"/>
      <c r="E17" s="119"/>
      <c r="F17" s="139" t="s">
        <v>116</v>
      </c>
      <c r="G17" s="140"/>
      <c r="H17" s="118">
        <f>+IF(C11&gt;200,IF(C14=0,H15-C15,H15-C14),H15-C14)</f>
        <v>2700</v>
      </c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96"/>
    </row>
    <row r="18" spans="1:29" s="106" customFormat="1" x14ac:dyDescent="0.25">
      <c r="A18" s="52"/>
      <c r="B18" s="103"/>
      <c r="C18" s="51"/>
      <c r="D18" s="51"/>
      <c r="E18" s="53"/>
      <c r="F18" s="103"/>
      <c r="G18" s="54"/>
      <c r="H18" s="54"/>
      <c r="I18" s="54"/>
      <c r="J18" s="54"/>
      <c r="K18" s="54"/>
      <c r="L18" s="54"/>
      <c r="M18" s="54"/>
      <c r="N18" s="54"/>
      <c r="O18" s="103"/>
      <c r="P18" s="104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5"/>
    </row>
    <row r="19" spans="1:29" ht="22.5" customHeight="1" thickBot="1" x14ac:dyDescent="0.3">
      <c r="B19" s="134" t="s">
        <v>4</v>
      </c>
      <c r="C19" s="135" t="s">
        <v>7</v>
      </c>
      <c r="D19" s="144" t="s">
        <v>55</v>
      </c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6"/>
      <c r="P19" s="131"/>
      <c r="Q19" s="131"/>
      <c r="R19" s="131"/>
      <c r="S19" s="131"/>
      <c r="T19" s="132"/>
      <c r="U19" s="128" t="s">
        <v>54</v>
      </c>
      <c r="V19" s="129"/>
      <c r="W19" s="129"/>
      <c r="X19" s="129"/>
      <c r="Y19" s="129"/>
      <c r="Z19" s="129"/>
      <c r="AA19" s="129"/>
      <c r="AB19" s="130"/>
      <c r="AC19" s="27"/>
    </row>
    <row r="20" spans="1:29" ht="60" x14ac:dyDescent="0.25">
      <c r="B20" s="134"/>
      <c r="C20" s="136"/>
      <c r="D20" s="147" t="s">
        <v>0</v>
      </c>
      <c r="E20" s="147"/>
      <c r="F20" s="121" t="s">
        <v>59</v>
      </c>
      <c r="G20" s="16" t="s">
        <v>88</v>
      </c>
      <c r="H20" s="16" t="s">
        <v>5</v>
      </c>
      <c r="I20" s="16" t="s">
        <v>6</v>
      </c>
      <c r="J20" s="17" t="s">
        <v>86</v>
      </c>
      <c r="K20" s="16" t="s">
        <v>56</v>
      </c>
      <c r="L20" s="17" t="s">
        <v>57</v>
      </c>
      <c r="M20" s="17" t="s">
        <v>58</v>
      </c>
      <c r="N20" s="17" t="s">
        <v>121</v>
      </c>
      <c r="O20" s="16" t="s">
        <v>10</v>
      </c>
      <c r="P20" s="16" t="s">
        <v>60</v>
      </c>
      <c r="Q20" s="16" t="s">
        <v>6</v>
      </c>
      <c r="R20" s="16" t="s">
        <v>85</v>
      </c>
      <c r="S20" s="57" t="s">
        <v>87</v>
      </c>
      <c r="T20" s="65" t="s">
        <v>11</v>
      </c>
      <c r="U20" s="61" t="s">
        <v>22</v>
      </c>
      <c r="V20" s="49" t="s">
        <v>23</v>
      </c>
      <c r="W20" s="49" t="s">
        <v>24</v>
      </c>
      <c r="X20" s="49" t="s">
        <v>25</v>
      </c>
      <c r="Y20" s="49" t="s">
        <v>26</v>
      </c>
      <c r="Z20" s="49" t="s">
        <v>27</v>
      </c>
      <c r="AA20" s="49" t="s">
        <v>28</v>
      </c>
      <c r="AB20" s="49" t="s">
        <v>29</v>
      </c>
    </row>
    <row r="21" spans="1:29" s="1" customFormat="1" ht="30" x14ac:dyDescent="0.25">
      <c r="A21" s="38"/>
      <c r="B21" s="134"/>
      <c r="C21" s="122" t="s">
        <v>98</v>
      </c>
      <c r="D21" s="148"/>
      <c r="E21" s="148"/>
      <c r="F21" s="123" t="s">
        <v>119</v>
      </c>
      <c r="G21" s="83" t="s">
        <v>109</v>
      </c>
      <c r="H21" s="43">
        <v>1</v>
      </c>
      <c r="I21" s="44">
        <v>46024</v>
      </c>
      <c r="J21" s="45">
        <v>5245.9</v>
      </c>
      <c r="K21" s="45">
        <v>1154.0999999999999</v>
      </c>
      <c r="L21" s="46">
        <f>+J21+K21</f>
        <v>6400</v>
      </c>
      <c r="M21" s="47" t="s">
        <v>80</v>
      </c>
      <c r="N21" s="47">
        <v>1154.0999999999999</v>
      </c>
      <c r="O21" s="46">
        <f>+J21+N21</f>
        <v>6400</v>
      </c>
      <c r="P21" s="7"/>
      <c r="Q21" s="10">
        <v>46025</v>
      </c>
      <c r="R21" s="9">
        <v>6400</v>
      </c>
      <c r="S21" s="60">
        <v>6400</v>
      </c>
      <c r="T21" s="66">
        <v>2560</v>
      </c>
      <c r="U21" s="62"/>
      <c r="V21" s="28"/>
      <c r="W21" s="28"/>
      <c r="X21" s="28"/>
      <c r="Y21" s="28"/>
      <c r="Z21" s="28"/>
      <c r="AA21" s="28"/>
      <c r="AB21" s="28"/>
      <c r="AC21" s="2"/>
    </row>
    <row r="22" spans="1:29" s="1" customFormat="1" ht="30" x14ac:dyDescent="0.25">
      <c r="A22" s="38"/>
      <c r="B22" s="134"/>
      <c r="C22" s="122" t="s">
        <v>98</v>
      </c>
      <c r="D22" s="148"/>
      <c r="E22" s="148"/>
      <c r="F22" s="124"/>
      <c r="G22" s="83"/>
      <c r="H22" s="43"/>
      <c r="I22" s="44"/>
      <c r="J22" s="45"/>
      <c r="K22" s="45"/>
      <c r="L22" s="46"/>
      <c r="M22" s="47"/>
      <c r="N22" s="47"/>
      <c r="O22" s="46">
        <f t="shared" ref="O22:O42" si="0">+J22+N22</f>
        <v>0</v>
      </c>
      <c r="P22" s="7"/>
      <c r="Q22" s="10"/>
      <c r="R22" s="9"/>
      <c r="S22" s="60"/>
      <c r="T22" s="66"/>
      <c r="U22" s="62"/>
      <c r="V22" s="28"/>
      <c r="W22" s="28"/>
      <c r="X22" s="28"/>
      <c r="Y22" s="28"/>
      <c r="Z22" s="28"/>
      <c r="AA22" s="28"/>
      <c r="AB22" s="28"/>
      <c r="AC22" s="2"/>
    </row>
    <row r="23" spans="1:29" s="1" customFormat="1" ht="30" x14ac:dyDescent="0.25">
      <c r="A23" s="38"/>
      <c r="B23" s="134"/>
      <c r="C23" s="122" t="s">
        <v>98</v>
      </c>
      <c r="D23" s="148"/>
      <c r="E23" s="148"/>
      <c r="F23" s="124"/>
      <c r="G23" s="83"/>
      <c r="H23" s="43"/>
      <c r="I23" s="44"/>
      <c r="J23" s="45"/>
      <c r="K23" s="45"/>
      <c r="L23" s="46"/>
      <c r="M23" s="47"/>
      <c r="N23" s="47"/>
      <c r="O23" s="46">
        <f t="shared" si="0"/>
        <v>0</v>
      </c>
      <c r="P23" s="7"/>
      <c r="Q23" s="10"/>
      <c r="R23" s="9"/>
      <c r="S23" s="60"/>
      <c r="T23" s="66"/>
      <c r="U23" s="62"/>
      <c r="V23" s="28"/>
      <c r="W23" s="28"/>
      <c r="X23" s="28"/>
      <c r="Y23" s="28"/>
      <c r="Z23" s="28"/>
      <c r="AA23" s="28"/>
      <c r="AB23" s="28"/>
      <c r="AC23" s="2"/>
    </row>
    <row r="24" spans="1:29" s="1" customFormat="1" ht="18.600000000000001" customHeight="1" x14ac:dyDescent="0.25">
      <c r="A24" s="38"/>
      <c r="B24" s="134"/>
      <c r="C24" s="125" t="s">
        <v>12</v>
      </c>
      <c r="D24" s="148"/>
      <c r="E24" s="148"/>
      <c r="F24" s="124"/>
      <c r="G24" s="83"/>
      <c r="H24" s="43"/>
      <c r="I24" s="44"/>
      <c r="J24" s="45"/>
      <c r="K24" s="45"/>
      <c r="L24" s="46"/>
      <c r="M24" s="45"/>
      <c r="N24" s="45"/>
      <c r="O24" s="46">
        <f t="shared" si="0"/>
        <v>0</v>
      </c>
      <c r="P24" s="7"/>
      <c r="Q24" s="10"/>
      <c r="R24" s="9"/>
      <c r="S24" s="60"/>
      <c r="T24" s="66"/>
      <c r="U24" s="63"/>
      <c r="V24" s="28"/>
      <c r="W24" s="28"/>
      <c r="X24" s="28"/>
      <c r="Y24" s="28"/>
      <c r="Z24" s="28"/>
      <c r="AA24" s="28"/>
      <c r="AB24" s="28"/>
      <c r="AC24" s="2"/>
    </row>
    <row r="25" spans="1:29" s="1" customFormat="1" ht="18.600000000000001" customHeight="1" x14ac:dyDescent="0.25">
      <c r="A25" s="38"/>
      <c r="B25" s="134"/>
      <c r="C25" s="125" t="s">
        <v>12</v>
      </c>
      <c r="D25" s="148"/>
      <c r="E25" s="148"/>
      <c r="F25" s="124"/>
      <c r="G25" s="83"/>
      <c r="H25" s="43"/>
      <c r="I25" s="44"/>
      <c r="J25" s="45"/>
      <c r="K25" s="45"/>
      <c r="L25" s="46"/>
      <c r="M25" s="45"/>
      <c r="N25" s="45"/>
      <c r="O25" s="46">
        <f t="shared" si="0"/>
        <v>0</v>
      </c>
      <c r="P25" s="7"/>
      <c r="Q25" s="10"/>
      <c r="R25" s="9"/>
      <c r="S25" s="60"/>
      <c r="T25" s="66"/>
      <c r="U25" s="63"/>
      <c r="V25" s="28"/>
      <c r="W25" s="28"/>
      <c r="X25" s="28"/>
      <c r="Y25" s="28"/>
      <c r="Z25" s="28"/>
      <c r="AA25" s="28"/>
      <c r="AB25" s="28"/>
      <c r="AC25" s="2"/>
    </row>
    <row r="26" spans="1:29" ht="34.9" customHeight="1" x14ac:dyDescent="0.25">
      <c r="B26" s="134"/>
      <c r="C26" s="125" t="s">
        <v>12</v>
      </c>
      <c r="D26" s="148"/>
      <c r="E26" s="148"/>
      <c r="F26" s="126"/>
      <c r="G26" s="83"/>
      <c r="H26" s="8"/>
      <c r="I26" s="10"/>
      <c r="J26" s="9"/>
      <c r="K26" s="9"/>
      <c r="L26" s="34"/>
      <c r="M26" s="9"/>
      <c r="N26" s="9"/>
      <c r="O26" s="46">
        <f t="shared" si="0"/>
        <v>0</v>
      </c>
      <c r="P26" s="11"/>
      <c r="Q26" s="11"/>
      <c r="R26" s="9"/>
      <c r="S26" s="60"/>
      <c r="T26" s="66"/>
      <c r="U26" s="63"/>
      <c r="V26" s="29"/>
      <c r="W26" s="29"/>
      <c r="X26" s="29"/>
      <c r="Y26" s="29"/>
      <c r="Z26" s="29"/>
      <c r="AA26" s="29"/>
      <c r="AB26" s="29"/>
      <c r="AC26" s="27"/>
    </row>
    <row r="27" spans="1:29" ht="30" x14ac:dyDescent="0.25">
      <c r="B27" s="134"/>
      <c r="C27" s="125" t="s">
        <v>13</v>
      </c>
      <c r="D27" s="148"/>
      <c r="E27" s="148"/>
      <c r="F27" s="126"/>
      <c r="G27" s="83"/>
      <c r="H27" s="8"/>
      <c r="I27" s="10"/>
      <c r="J27" s="9"/>
      <c r="K27" s="9"/>
      <c r="L27" s="34"/>
      <c r="M27" s="9"/>
      <c r="N27" s="9"/>
      <c r="O27" s="46">
        <f t="shared" si="0"/>
        <v>0</v>
      </c>
      <c r="P27" s="11"/>
      <c r="Q27" s="11"/>
      <c r="R27" s="9"/>
      <c r="S27" s="60"/>
      <c r="T27" s="66"/>
      <c r="U27" s="63"/>
      <c r="V27" s="29"/>
      <c r="W27" s="29"/>
      <c r="X27" s="29"/>
      <c r="Y27" s="29"/>
      <c r="Z27" s="29"/>
      <c r="AA27" s="29"/>
      <c r="AB27" s="29"/>
      <c r="AC27" s="27"/>
    </row>
    <row r="28" spans="1:29" ht="30" x14ac:dyDescent="0.25">
      <c r="B28" s="134"/>
      <c r="C28" s="125" t="s">
        <v>13</v>
      </c>
      <c r="D28" s="148"/>
      <c r="E28" s="148"/>
      <c r="F28" s="126"/>
      <c r="G28" s="83"/>
      <c r="H28" s="8"/>
      <c r="I28" s="10"/>
      <c r="J28" s="9"/>
      <c r="K28" s="9"/>
      <c r="L28" s="34"/>
      <c r="M28" s="9"/>
      <c r="N28" s="9"/>
      <c r="O28" s="46">
        <f t="shared" si="0"/>
        <v>0</v>
      </c>
      <c r="P28" s="11"/>
      <c r="Q28" s="11"/>
      <c r="R28" s="9"/>
      <c r="S28" s="60"/>
      <c r="T28" s="66"/>
      <c r="U28" s="63"/>
      <c r="V28" s="29"/>
      <c r="W28" s="29"/>
      <c r="X28" s="29"/>
      <c r="Y28" s="29"/>
      <c r="Z28" s="29"/>
      <c r="AA28" s="29"/>
      <c r="AB28" s="29"/>
      <c r="AC28" s="27"/>
    </row>
    <row r="29" spans="1:29" ht="30" x14ac:dyDescent="0.25">
      <c r="B29" s="134"/>
      <c r="C29" s="125" t="s">
        <v>13</v>
      </c>
      <c r="D29" s="148"/>
      <c r="E29" s="148"/>
      <c r="F29" s="126"/>
      <c r="G29" s="83"/>
      <c r="H29" s="43"/>
      <c r="I29" s="44"/>
      <c r="J29" s="45"/>
      <c r="K29" s="45"/>
      <c r="L29" s="46"/>
      <c r="M29" s="45"/>
      <c r="N29" s="45"/>
      <c r="O29" s="46">
        <f t="shared" si="0"/>
        <v>0</v>
      </c>
      <c r="P29" s="7"/>
      <c r="Q29" s="10"/>
      <c r="R29" s="9"/>
      <c r="S29" s="60"/>
      <c r="T29" s="66"/>
      <c r="U29" s="63"/>
      <c r="V29" s="29"/>
      <c r="W29" s="29"/>
      <c r="X29" s="29"/>
      <c r="Y29" s="29"/>
      <c r="Z29" s="29"/>
      <c r="AA29" s="29"/>
      <c r="AB29" s="29"/>
      <c r="AC29" s="27"/>
    </row>
    <row r="30" spans="1:29" x14ac:dyDescent="0.25">
      <c r="B30" s="134"/>
      <c r="C30" s="125" t="s">
        <v>14</v>
      </c>
      <c r="D30" s="148"/>
      <c r="E30" s="148"/>
      <c r="F30" s="126"/>
      <c r="G30" s="83"/>
      <c r="H30" s="8"/>
      <c r="I30" s="10"/>
      <c r="J30" s="9"/>
      <c r="K30" s="9"/>
      <c r="L30" s="34"/>
      <c r="M30" s="9"/>
      <c r="N30" s="9"/>
      <c r="O30" s="46">
        <f t="shared" si="0"/>
        <v>0</v>
      </c>
      <c r="P30" s="11"/>
      <c r="Q30" s="11"/>
      <c r="R30" s="9"/>
      <c r="S30" s="60"/>
      <c r="T30" s="66"/>
      <c r="U30" s="63"/>
      <c r="V30" s="29"/>
      <c r="W30" s="29"/>
      <c r="X30" s="29"/>
      <c r="Y30" s="29"/>
      <c r="Z30" s="29"/>
      <c r="AA30" s="29"/>
      <c r="AB30" s="29"/>
      <c r="AC30" s="27"/>
    </row>
    <row r="31" spans="1:29" x14ac:dyDescent="0.25">
      <c r="B31" s="134"/>
      <c r="C31" s="125" t="s">
        <v>14</v>
      </c>
      <c r="D31" s="148"/>
      <c r="E31" s="148"/>
      <c r="F31" s="126"/>
      <c r="G31" s="83"/>
      <c r="H31" s="8"/>
      <c r="I31" s="10"/>
      <c r="J31" s="9"/>
      <c r="K31" s="9"/>
      <c r="L31" s="34"/>
      <c r="M31" s="9"/>
      <c r="N31" s="9"/>
      <c r="O31" s="46">
        <f t="shared" si="0"/>
        <v>0</v>
      </c>
      <c r="P31" s="11"/>
      <c r="Q31" s="11"/>
      <c r="R31" s="9"/>
      <c r="S31" s="60"/>
      <c r="T31" s="66"/>
      <c r="U31" s="63"/>
      <c r="V31" s="29"/>
      <c r="W31" s="29"/>
      <c r="X31" s="29"/>
      <c r="Y31" s="29"/>
      <c r="Z31" s="29"/>
      <c r="AA31" s="29"/>
      <c r="AB31" s="29"/>
      <c r="AC31" s="27"/>
    </row>
    <row r="32" spans="1:29" x14ac:dyDescent="0.25">
      <c r="B32" s="134"/>
      <c r="C32" s="125" t="s">
        <v>14</v>
      </c>
      <c r="D32" s="148"/>
      <c r="E32" s="148"/>
      <c r="F32" s="126"/>
      <c r="G32" s="83"/>
      <c r="H32" s="8"/>
      <c r="I32" s="10"/>
      <c r="J32" s="9"/>
      <c r="K32" s="9"/>
      <c r="L32" s="34"/>
      <c r="M32" s="9"/>
      <c r="N32" s="9"/>
      <c r="O32" s="46">
        <f t="shared" si="0"/>
        <v>0</v>
      </c>
      <c r="P32" s="11"/>
      <c r="Q32" s="11"/>
      <c r="R32" s="9"/>
      <c r="S32" s="60"/>
      <c r="T32" s="84"/>
      <c r="U32" s="63"/>
      <c r="V32" s="29"/>
      <c r="W32" s="29"/>
      <c r="X32" s="29"/>
      <c r="Y32" s="29"/>
      <c r="Z32" s="29"/>
      <c r="AA32" s="29"/>
      <c r="AB32" s="29"/>
      <c r="AC32" s="27"/>
    </row>
    <row r="33" spans="1:29" x14ac:dyDescent="0.25">
      <c r="B33" s="134"/>
      <c r="C33" s="125" t="s">
        <v>15</v>
      </c>
      <c r="D33" s="148"/>
      <c r="E33" s="148"/>
      <c r="F33" s="126"/>
      <c r="G33" s="83"/>
      <c r="H33" s="8"/>
      <c r="I33" s="10"/>
      <c r="J33" s="9"/>
      <c r="K33" s="9"/>
      <c r="L33" s="34"/>
      <c r="M33" s="9"/>
      <c r="N33" s="9"/>
      <c r="O33" s="46">
        <f t="shared" si="0"/>
        <v>0</v>
      </c>
      <c r="P33" s="11"/>
      <c r="Q33" s="11"/>
      <c r="R33" s="9"/>
      <c r="S33" s="60"/>
      <c r="T33" s="84"/>
      <c r="U33" s="63"/>
      <c r="V33" s="29"/>
      <c r="W33" s="29"/>
      <c r="X33" s="29"/>
      <c r="Y33" s="29"/>
      <c r="Z33" s="29"/>
      <c r="AA33" s="29"/>
      <c r="AB33" s="29"/>
      <c r="AC33" s="27"/>
    </row>
    <row r="34" spans="1:29" x14ac:dyDescent="0.25">
      <c r="B34" s="134"/>
      <c r="C34" s="125" t="s">
        <v>15</v>
      </c>
      <c r="D34" s="148"/>
      <c r="E34" s="148"/>
      <c r="F34" s="126"/>
      <c r="G34" s="83"/>
      <c r="H34" s="8"/>
      <c r="I34" s="10"/>
      <c r="J34" s="9"/>
      <c r="K34" s="9"/>
      <c r="L34" s="34"/>
      <c r="M34" s="9"/>
      <c r="N34" s="9"/>
      <c r="O34" s="46">
        <f t="shared" si="0"/>
        <v>0</v>
      </c>
      <c r="P34" s="11"/>
      <c r="Q34" s="11"/>
      <c r="R34" s="9"/>
      <c r="S34" s="60"/>
      <c r="T34" s="84"/>
      <c r="U34" s="63"/>
      <c r="V34" s="29"/>
      <c r="W34" s="29"/>
      <c r="X34" s="29"/>
      <c r="Y34" s="29"/>
      <c r="Z34" s="29"/>
      <c r="AA34" s="29"/>
      <c r="AB34" s="29"/>
      <c r="AC34" s="27"/>
    </row>
    <row r="35" spans="1:29" ht="30" x14ac:dyDescent="0.25">
      <c r="B35" s="134"/>
      <c r="C35" s="125" t="s">
        <v>16</v>
      </c>
      <c r="D35" s="148"/>
      <c r="E35" s="148"/>
      <c r="F35" s="126" t="s">
        <v>110</v>
      </c>
      <c r="G35" s="83" t="s">
        <v>111</v>
      </c>
      <c r="H35" s="43">
        <v>1</v>
      </c>
      <c r="I35" s="44">
        <v>46024</v>
      </c>
      <c r="J35" s="45">
        <v>409.84</v>
      </c>
      <c r="K35" s="45">
        <v>90.16</v>
      </c>
      <c r="L35" s="46">
        <v>500</v>
      </c>
      <c r="M35" s="45" t="s">
        <v>80</v>
      </c>
      <c r="N35" s="45">
        <f>+K35</f>
        <v>90.16</v>
      </c>
      <c r="O35" s="46">
        <f t="shared" si="0"/>
        <v>500</v>
      </c>
      <c r="P35" s="7"/>
      <c r="Q35" s="10">
        <v>46025</v>
      </c>
      <c r="R35" s="9">
        <v>500</v>
      </c>
      <c r="S35" s="60">
        <v>500</v>
      </c>
      <c r="T35" s="66">
        <v>500</v>
      </c>
      <c r="U35" s="63"/>
      <c r="V35" s="29"/>
      <c r="W35" s="29"/>
      <c r="X35" s="29"/>
      <c r="Y35" s="29"/>
      <c r="Z35" s="29"/>
      <c r="AA35" s="29"/>
      <c r="AB35" s="29"/>
      <c r="AC35" s="27"/>
    </row>
    <row r="36" spans="1:29" ht="30" x14ac:dyDescent="0.25">
      <c r="B36" s="134"/>
      <c r="C36" s="125" t="s">
        <v>16</v>
      </c>
      <c r="D36" s="148"/>
      <c r="E36" s="148"/>
      <c r="F36" s="126"/>
      <c r="G36" s="83"/>
      <c r="H36" s="8"/>
      <c r="I36" s="10"/>
      <c r="J36" s="9"/>
      <c r="K36" s="9"/>
      <c r="L36" s="34"/>
      <c r="M36" s="9"/>
      <c r="N36" s="9"/>
      <c r="O36" s="46">
        <f t="shared" si="0"/>
        <v>0</v>
      </c>
      <c r="P36" s="11"/>
      <c r="Q36" s="11"/>
      <c r="R36" s="9"/>
      <c r="S36" s="60"/>
      <c r="T36" s="84"/>
      <c r="U36" s="63"/>
      <c r="V36" s="29"/>
      <c r="W36" s="29"/>
      <c r="X36" s="29"/>
      <c r="Y36" s="29"/>
      <c r="Z36" s="29"/>
      <c r="AA36" s="29"/>
      <c r="AB36" s="29"/>
      <c r="AC36" s="27"/>
    </row>
    <row r="37" spans="1:29" ht="30" x14ac:dyDescent="0.25">
      <c r="B37" s="134"/>
      <c r="C37" s="125" t="s">
        <v>17</v>
      </c>
      <c r="D37" s="148"/>
      <c r="E37" s="148"/>
      <c r="F37" s="126"/>
      <c r="G37" s="83"/>
      <c r="H37" s="8"/>
      <c r="I37" s="10"/>
      <c r="J37" s="9"/>
      <c r="K37" s="9"/>
      <c r="L37" s="34"/>
      <c r="M37" s="9"/>
      <c r="N37" s="9"/>
      <c r="O37" s="46">
        <f t="shared" si="0"/>
        <v>0</v>
      </c>
      <c r="P37" s="11"/>
      <c r="Q37" s="11"/>
      <c r="R37" s="9"/>
      <c r="S37" s="60"/>
      <c r="T37" s="84"/>
      <c r="U37" s="63"/>
      <c r="V37" s="29"/>
      <c r="W37" s="29"/>
      <c r="X37" s="29"/>
      <c r="Y37" s="29"/>
      <c r="Z37" s="29"/>
      <c r="AA37" s="29"/>
      <c r="AB37" s="29"/>
      <c r="AC37" s="27"/>
    </row>
    <row r="38" spans="1:29" ht="30" x14ac:dyDescent="0.25">
      <c r="B38" s="134"/>
      <c r="C38" s="125" t="s">
        <v>17</v>
      </c>
      <c r="D38" s="148"/>
      <c r="E38" s="148"/>
      <c r="F38" s="126"/>
      <c r="G38" s="83"/>
      <c r="H38" s="8"/>
      <c r="I38" s="10"/>
      <c r="J38" s="9"/>
      <c r="K38" s="9"/>
      <c r="L38" s="34"/>
      <c r="M38" s="9"/>
      <c r="N38" s="9"/>
      <c r="O38" s="46">
        <f t="shared" si="0"/>
        <v>0</v>
      </c>
      <c r="P38" s="11"/>
      <c r="Q38" s="11"/>
      <c r="R38" s="9"/>
      <c r="S38" s="60"/>
      <c r="T38" s="84"/>
      <c r="U38" s="63"/>
      <c r="V38" s="29"/>
      <c r="W38" s="29"/>
      <c r="X38" s="29"/>
      <c r="Y38" s="29"/>
      <c r="Z38" s="29"/>
      <c r="AA38" s="29"/>
      <c r="AB38" s="29"/>
      <c r="AC38" s="27"/>
    </row>
    <row r="39" spans="1:29" x14ac:dyDescent="0.25">
      <c r="B39" s="134"/>
      <c r="C39" s="125" t="s">
        <v>18</v>
      </c>
      <c r="D39" s="148"/>
      <c r="E39" s="148"/>
      <c r="F39" s="126"/>
      <c r="G39" s="83"/>
      <c r="H39" s="8"/>
      <c r="I39" s="10"/>
      <c r="J39" s="9"/>
      <c r="K39" s="9"/>
      <c r="L39" s="34"/>
      <c r="M39" s="9"/>
      <c r="N39" s="9"/>
      <c r="O39" s="46">
        <f t="shared" si="0"/>
        <v>0</v>
      </c>
      <c r="P39" s="11"/>
      <c r="Q39" s="11"/>
      <c r="R39" s="9"/>
      <c r="S39" s="60"/>
      <c r="T39" s="84"/>
      <c r="U39" s="63"/>
      <c r="V39" s="29"/>
      <c r="W39" s="29"/>
      <c r="X39" s="29"/>
      <c r="Y39" s="29"/>
      <c r="Z39" s="29"/>
      <c r="AA39" s="29"/>
      <c r="AB39" s="29"/>
      <c r="AC39" s="27"/>
    </row>
    <row r="40" spans="1:29" x14ac:dyDescent="0.25">
      <c r="B40" s="134"/>
      <c r="C40" s="125" t="s">
        <v>18</v>
      </c>
      <c r="D40" s="148"/>
      <c r="E40" s="148"/>
      <c r="F40" s="126"/>
      <c r="G40" s="83"/>
      <c r="H40" s="8"/>
      <c r="I40" s="10"/>
      <c r="J40" s="9"/>
      <c r="K40" s="9"/>
      <c r="L40" s="34"/>
      <c r="M40" s="9"/>
      <c r="N40" s="9"/>
      <c r="O40" s="46">
        <f t="shared" si="0"/>
        <v>0</v>
      </c>
      <c r="P40" s="11"/>
      <c r="Q40" s="11"/>
      <c r="R40" s="9"/>
      <c r="S40" s="60"/>
      <c r="T40" s="84"/>
      <c r="U40" s="63"/>
      <c r="V40" s="29"/>
      <c r="W40" s="29"/>
      <c r="X40" s="29"/>
      <c r="Y40" s="29"/>
      <c r="Z40" s="29"/>
      <c r="AA40" s="29"/>
      <c r="AB40" s="29"/>
      <c r="AC40" s="27"/>
    </row>
    <row r="41" spans="1:29" ht="30" x14ac:dyDescent="0.25">
      <c r="B41" s="134"/>
      <c r="C41" s="125" t="s">
        <v>99</v>
      </c>
      <c r="D41" s="148"/>
      <c r="E41" s="148"/>
      <c r="F41" s="126"/>
      <c r="G41" s="83"/>
      <c r="H41" s="8"/>
      <c r="I41" s="10"/>
      <c r="J41" s="9"/>
      <c r="K41" s="9"/>
      <c r="L41" s="34"/>
      <c r="M41" s="9"/>
      <c r="N41" s="9"/>
      <c r="O41" s="46">
        <f t="shared" si="0"/>
        <v>0</v>
      </c>
      <c r="P41" s="11"/>
      <c r="Q41" s="11"/>
      <c r="R41" s="9"/>
      <c r="S41" s="60"/>
      <c r="T41" s="84"/>
      <c r="U41" s="63"/>
      <c r="V41" s="29"/>
      <c r="W41" s="29"/>
      <c r="X41" s="29"/>
      <c r="Y41" s="29"/>
      <c r="Z41" s="29"/>
      <c r="AA41" s="29"/>
      <c r="AB41" s="29"/>
      <c r="AC41" s="27"/>
    </row>
    <row r="42" spans="1:29" s="1" customFormat="1" ht="30.75" thickBot="1" x14ac:dyDescent="0.3">
      <c r="A42" s="38"/>
      <c r="B42" s="134"/>
      <c r="C42" s="125" t="s">
        <v>99</v>
      </c>
      <c r="D42" s="148"/>
      <c r="E42" s="148"/>
      <c r="F42" s="127"/>
      <c r="G42" s="83"/>
      <c r="H42" s="12"/>
      <c r="I42" s="10"/>
      <c r="J42" s="9"/>
      <c r="K42" s="9"/>
      <c r="L42" s="34"/>
      <c r="M42" s="9"/>
      <c r="N42" s="9"/>
      <c r="O42" s="46">
        <f t="shared" si="0"/>
        <v>0</v>
      </c>
      <c r="P42" s="10"/>
      <c r="Q42" s="10"/>
      <c r="R42" s="9"/>
      <c r="S42" s="60"/>
      <c r="T42" s="67"/>
      <c r="U42" s="63"/>
      <c r="V42" s="28"/>
      <c r="W42" s="28"/>
      <c r="X42" s="28"/>
      <c r="Y42" s="28"/>
      <c r="Z42" s="28"/>
      <c r="AA42" s="28"/>
      <c r="AB42" s="28"/>
      <c r="AC42" s="2"/>
    </row>
    <row r="43" spans="1:29" s="98" customFormat="1" ht="18.600000000000001" customHeight="1" x14ac:dyDescent="0.25">
      <c r="A43" s="3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48"/>
      <c r="R43" s="19"/>
      <c r="S43" s="58">
        <f>+SUM(S21:S42)</f>
        <v>6900</v>
      </c>
      <c r="T43" s="64">
        <f>+SUM(T21:T42)</f>
        <v>3060</v>
      </c>
      <c r="U43" s="18"/>
      <c r="V43" s="107"/>
      <c r="W43" s="107"/>
      <c r="X43" s="107"/>
      <c r="Y43" s="107"/>
      <c r="Z43" s="107"/>
      <c r="AA43" s="107"/>
      <c r="AB43" s="107"/>
    </row>
    <row r="44" spans="1:29" ht="15" customHeight="1" x14ac:dyDescent="0.25">
      <c r="B44" s="40"/>
      <c r="C44" s="31"/>
      <c r="D44" s="31"/>
      <c r="E44" s="6"/>
      <c r="F44" s="6"/>
      <c r="G44" s="6"/>
      <c r="H44" s="6"/>
      <c r="I44" s="6"/>
      <c r="J44" s="15"/>
      <c r="K44" s="15"/>
      <c r="L44" s="15"/>
      <c r="M44" s="15"/>
      <c r="N44" s="15"/>
      <c r="O44" s="15"/>
      <c r="P44" s="15"/>
      <c r="Q44" s="15"/>
      <c r="R44" s="14"/>
      <c r="S44" s="14"/>
      <c r="T44" s="15"/>
      <c r="U44" s="14"/>
    </row>
    <row r="45" spans="1:29" ht="15" customHeight="1" x14ac:dyDescent="0.25">
      <c r="B45" s="13" t="s">
        <v>106</v>
      </c>
      <c r="C45" s="32"/>
      <c r="D45" s="32"/>
      <c r="E45" s="13"/>
      <c r="F45" s="13"/>
      <c r="G45" s="13"/>
      <c r="H45" s="13"/>
      <c r="I45" s="13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9" ht="17.25" x14ac:dyDescent="0.25">
      <c r="B46" s="41" t="s">
        <v>105</v>
      </c>
      <c r="C46" s="32"/>
      <c r="D46" s="32"/>
      <c r="E46" s="13"/>
      <c r="F46" s="13"/>
      <c r="G46" s="13"/>
      <c r="H46" s="13"/>
      <c r="I46" s="13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9" ht="15" customHeight="1" x14ac:dyDescent="0.25">
      <c r="B47" s="41" t="s">
        <v>84</v>
      </c>
      <c r="C47" s="33"/>
      <c r="D47" s="33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</row>
    <row r="48" spans="1:29" s="5" customFormat="1" ht="15" customHeight="1" x14ac:dyDescent="0.25">
      <c r="A48" s="38"/>
      <c r="B48" s="41"/>
      <c r="C48" s="33"/>
      <c r="D48" s="33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V48" s="4"/>
    </row>
    <row r="49" spans="2:4" ht="15" customHeight="1" x14ac:dyDescent="0.25">
      <c r="B49" s="38"/>
      <c r="C49" s="38"/>
      <c r="D49" s="38"/>
    </row>
    <row r="50" spans="2:4" ht="15" customHeight="1" x14ac:dyDescent="0.25">
      <c r="B50" s="38"/>
      <c r="C50" s="38"/>
      <c r="D50" s="38"/>
    </row>
    <row r="51" spans="2:4" ht="15" customHeight="1" x14ac:dyDescent="0.25">
      <c r="B51" s="38"/>
      <c r="C51" s="38"/>
      <c r="D51" s="38"/>
    </row>
    <row r="52" spans="2:4" ht="15" customHeight="1" x14ac:dyDescent="0.25">
      <c r="B52" s="38"/>
      <c r="C52" s="38"/>
      <c r="D52" s="38"/>
    </row>
    <row r="53" spans="2:4" ht="15" customHeight="1" x14ac:dyDescent="0.25">
      <c r="B53" s="38"/>
      <c r="C53" s="38"/>
      <c r="D53" s="38"/>
    </row>
  </sheetData>
  <mergeCells count="33">
    <mergeCell ref="D31:E31"/>
    <mergeCell ref="D30:E30"/>
    <mergeCell ref="D29:E29"/>
    <mergeCell ref="D23:E23"/>
    <mergeCell ref="D24:E24"/>
    <mergeCell ref="D25:E25"/>
    <mergeCell ref="D26:E26"/>
    <mergeCell ref="D27:E27"/>
    <mergeCell ref="D28:E28"/>
    <mergeCell ref="D40:E40"/>
    <mergeCell ref="D41:E41"/>
    <mergeCell ref="D37:E37"/>
    <mergeCell ref="D32:E32"/>
    <mergeCell ref="D33:E33"/>
    <mergeCell ref="D34:E34"/>
    <mergeCell ref="D35:E35"/>
    <mergeCell ref="D36:E36"/>
    <mergeCell ref="U19:AB19"/>
    <mergeCell ref="P19:T19"/>
    <mergeCell ref="B2:C2"/>
    <mergeCell ref="B19:B42"/>
    <mergeCell ref="C19:C20"/>
    <mergeCell ref="F2:I2"/>
    <mergeCell ref="F17:G17"/>
    <mergeCell ref="H4:H8"/>
    <mergeCell ref="H10:H13"/>
    <mergeCell ref="D19:O19"/>
    <mergeCell ref="D20:E20"/>
    <mergeCell ref="D21:E21"/>
    <mergeCell ref="D22:E22"/>
    <mergeCell ref="D42:E42"/>
    <mergeCell ref="D38:E38"/>
    <mergeCell ref="D39:E39"/>
  </mergeCells>
  <phoneticPr fontId="15" type="noConversion"/>
  <printOptions horizontalCentered="1" verticalCentered="1"/>
  <pageMargins left="0" right="0" top="0" bottom="0" header="0.31496062992125984" footer="0.31496062992125984"/>
  <pageSetup paperSize="9" scale="19" orientation="landscape" horizont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Tabelle!$D$2:$D$6</xm:f>
          </x14:formula1>
          <xm:sqref>M21:M42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/>
  </sheetViews>
  <sheetFormatPr defaultRowHeight="15" x14ac:dyDescent="0.25"/>
  <cols>
    <col min="1" max="1" width="42.7109375" customWidth="1"/>
    <col min="2" max="2" width="38.28515625" customWidth="1"/>
  </cols>
  <sheetData>
    <row r="1" spans="1:2" x14ac:dyDescent="0.25">
      <c r="A1" s="21" t="s">
        <v>30</v>
      </c>
      <c r="B1" s="20" t="s">
        <v>31</v>
      </c>
    </row>
    <row r="2" spans="1:2" x14ac:dyDescent="0.25">
      <c r="A2" s="21" t="s">
        <v>32</v>
      </c>
      <c r="B2" s="20" t="s">
        <v>33</v>
      </c>
    </row>
    <row r="3" spans="1:2" x14ac:dyDescent="0.25">
      <c r="A3" s="21" t="s">
        <v>34</v>
      </c>
      <c r="B3" s="20" t="s">
        <v>35</v>
      </c>
    </row>
    <row r="4" spans="1:2" x14ac:dyDescent="0.25">
      <c r="A4" s="21" t="s">
        <v>36</v>
      </c>
      <c r="B4" s="20" t="s">
        <v>37</v>
      </c>
    </row>
    <row r="5" spans="1:2" x14ac:dyDescent="0.25">
      <c r="A5" s="21" t="s">
        <v>38</v>
      </c>
      <c r="B5" s="20" t="s">
        <v>39</v>
      </c>
    </row>
    <row r="6" spans="1:2" x14ac:dyDescent="0.25">
      <c r="A6" s="21" t="s">
        <v>40</v>
      </c>
      <c r="B6" s="20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8"/>
  <sheetViews>
    <sheetView workbookViewId="0"/>
  </sheetViews>
  <sheetFormatPr defaultRowHeight="15" x14ac:dyDescent="0.25"/>
  <cols>
    <col min="1" max="1" width="6.42578125" bestFit="1" customWidth="1"/>
    <col min="2" max="2" width="9.42578125" bestFit="1" customWidth="1"/>
    <col min="3" max="3" width="13.7109375" bestFit="1" customWidth="1"/>
    <col min="4" max="4" width="15.28515625" bestFit="1" customWidth="1"/>
    <col min="6" max="6" width="25.28515625" customWidth="1"/>
    <col min="7" max="7" width="44.28515625" customWidth="1"/>
    <col min="8" max="9" width="29" customWidth="1"/>
  </cols>
  <sheetData>
    <row r="1" spans="1:10" s="24" customFormat="1" ht="75" x14ac:dyDescent="0.25">
      <c r="A1" s="22" t="s">
        <v>42</v>
      </c>
      <c r="B1" s="22" t="s">
        <v>43</v>
      </c>
      <c r="C1" s="22" t="s">
        <v>44</v>
      </c>
      <c r="D1" s="22" t="s">
        <v>45</v>
      </c>
      <c r="E1" s="22" t="s">
        <v>46</v>
      </c>
      <c r="F1" s="23" t="s">
        <v>47</v>
      </c>
      <c r="G1" s="23" t="s">
        <v>63</v>
      </c>
      <c r="H1" s="23" t="s">
        <v>48</v>
      </c>
      <c r="I1" s="23" t="s">
        <v>49</v>
      </c>
      <c r="J1" s="22" t="s">
        <v>50</v>
      </c>
    </row>
    <row r="2" spans="1:10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</row>
    <row r="4" spans="1:10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</row>
    <row r="5" spans="1:10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</row>
    <row r="6" spans="1:10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0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</row>
    <row r="8" spans="1:10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</row>
    <row r="9" spans="1:10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</row>
    <row r="10" spans="1:10" x14ac:dyDescent="0.25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pans="1:10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</row>
    <row r="12" spans="1:10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pans="1:10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20"/>
    </row>
    <row r="14" spans="1:10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20"/>
      <c r="B15" s="20"/>
      <c r="C15" s="20"/>
      <c r="D15" s="20"/>
      <c r="E15" s="20"/>
      <c r="F15" s="20"/>
      <c r="G15" s="20"/>
      <c r="H15" s="20"/>
      <c r="I15" s="20"/>
      <c r="J15" s="20"/>
    </row>
    <row r="16" spans="1:10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20"/>
    </row>
    <row r="17" spans="1:10" x14ac:dyDescent="0.25">
      <c r="A17" s="20"/>
      <c r="B17" s="20"/>
      <c r="C17" s="20"/>
      <c r="D17" s="20"/>
      <c r="E17" s="20"/>
      <c r="F17" s="20"/>
      <c r="G17" s="20"/>
      <c r="H17" s="20"/>
      <c r="I17" s="20"/>
      <c r="J17" s="20"/>
    </row>
    <row r="18" spans="1:10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0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Tabelle!$B$2:$B$8</xm:f>
          </x14:formula1>
          <xm:sqref>F2:F18</xm:sqref>
        </x14:dataValidation>
        <x14:dataValidation type="list" allowBlank="1" showInputMessage="1" showErrorMessage="1" xr:uid="{00000000-0002-0000-0200-000001000000}">
          <x14:formula1>
            <xm:f>Tabelle!$A$2:$A$3</xm:f>
          </x14:formula1>
          <xm:sqref>G2:G18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A2" sqref="A2"/>
    </sheetView>
  </sheetViews>
  <sheetFormatPr defaultRowHeight="15" x14ac:dyDescent="0.25"/>
  <cols>
    <col min="1" max="1" width="8.7109375" bestFit="1" customWidth="1"/>
    <col min="2" max="2" width="108" bestFit="1" customWidth="1"/>
    <col min="3" max="3" width="17" bestFit="1" customWidth="1"/>
    <col min="4" max="4" width="39" customWidth="1"/>
    <col min="5" max="5" width="21.85546875" bestFit="1" customWidth="1"/>
    <col min="6" max="6" width="20.5703125" bestFit="1" customWidth="1"/>
  </cols>
  <sheetData>
    <row r="1" spans="1:5" x14ac:dyDescent="0.25">
      <c r="A1" s="35" t="s">
        <v>64</v>
      </c>
      <c r="B1" s="35" t="s">
        <v>65</v>
      </c>
      <c r="C1" s="35" t="s">
        <v>75</v>
      </c>
      <c r="D1" t="s">
        <v>78</v>
      </c>
      <c r="E1" s="50" t="s">
        <v>97</v>
      </c>
    </row>
    <row r="2" spans="1:5" x14ac:dyDescent="0.25">
      <c r="A2" s="36" t="s">
        <v>1</v>
      </c>
      <c r="B2" s="36" t="s">
        <v>66</v>
      </c>
      <c r="C2" t="s">
        <v>76</v>
      </c>
      <c r="D2" t="s">
        <v>79</v>
      </c>
      <c r="E2" t="s">
        <v>89</v>
      </c>
    </row>
    <row r="3" spans="1:5" x14ac:dyDescent="0.25">
      <c r="A3" s="37" t="s">
        <v>2</v>
      </c>
      <c r="B3" s="37" t="s">
        <v>67</v>
      </c>
      <c r="C3" t="s">
        <v>77</v>
      </c>
      <c r="D3" t="s">
        <v>80</v>
      </c>
      <c r="E3" t="s">
        <v>90</v>
      </c>
    </row>
    <row r="4" spans="1:5" x14ac:dyDescent="0.25">
      <c r="A4" s="36"/>
      <c r="B4" s="36" t="s">
        <v>68</v>
      </c>
      <c r="D4" t="s">
        <v>81</v>
      </c>
      <c r="E4" t="s">
        <v>91</v>
      </c>
    </row>
    <row r="5" spans="1:5" x14ac:dyDescent="0.25">
      <c r="A5" s="37"/>
      <c r="B5" s="37" t="s">
        <v>69</v>
      </c>
      <c r="D5" t="s">
        <v>82</v>
      </c>
      <c r="E5" t="s">
        <v>92</v>
      </c>
    </row>
    <row r="6" spans="1:5" x14ac:dyDescent="0.25">
      <c r="A6" s="36"/>
      <c r="B6" s="36" t="s">
        <v>70</v>
      </c>
      <c r="D6" t="s">
        <v>83</v>
      </c>
      <c r="E6" t="s">
        <v>93</v>
      </c>
    </row>
    <row r="7" spans="1:5" x14ac:dyDescent="0.25">
      <c r="A7" s="37"/>
      <c r="B7" s="37" t="s">
        <v>71</v>
      </c>
      <c r="E7" t="s">
        <v>94</v>
      </c>
    </row>
    <row r="8" spans="1:5" x14ac:dyDescent="0.25">
      <c r="A8" s="36"/>
      <c r="B8" s="36" t="s">
        <v>72</v>
      </c>
      <c r="E8" t="s">
        <v>95</v>
      </c>
    </row>
    <row r="9" spans="1:5" x14ac:dyDescent="0.25">
      <c r="E9" t="s">
        <v>96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B5"/>
  <sheetViews>
    <sheetView workbookViewId="0">
      <selection activeCell="B6" sqref="B6"/>
    </sheetView>
  </sheetViews>
  <sheetFormatPr defaultRowHeight="15" x14ac:dyDescent="0.25"/>
  <sheetData>
    <row r="4" spans="2:2" x14ac:dyDescent="0.25">
      <c r="B4" t="s">
        <v>8</v>
      </c>
    </row>
    <row r="5" spans="2:2" x14ac:dyDescent="0.25">
      <c r="B5" t="s">
        <v>9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>
      <selection sqref="A1:A2"/>
    </sheetView>
  </sheetViews>
  <sheetFormatPr defaultRowHeight="15" x14ac:dyDescent="0.25"/>
  <sheetData>
    <row r="1" spans="1:1" x14ac:dyDescent="0.25">
      <c r="A1" t="s">
        <v>1</v>
      </c>
    </row>
    <row r="2" spans="1:1" x14ac:dyDescent="0.25">
      <c r="A2" t="s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SE Documento CT" ma:contentTypeID="0x010100F9D29725B9904938AB855E27471558CF002DA80C43F21AAB438D0ECFC6E7EC3AF5" ma:contentTypeVersion="0" ma:contentTypeDescription="Content type GSE per i Documenti" ma:contentTypeScope="" ma:versionID="095e34c88c71685d8116a397a0b0c515">
  <xsd:schema xmlns:xsd="http://www.w3.org/2001/XMLSchema" xmlns:xs="http://www.w3.org/2001/XMLSchema" xmlns:p="http://schemas.microsoft.com/office/2006/metadata/properties" xmlns:ns2="F713B5F9-DAB8-4276-A218-1CD52E48CA38" targetNamespace="http://schemas.microsoft.com/office/2006/metadata/properties" ma:root="true" ma:fieldsID="911443c50767c3dd598781463f04f9a5" ns2:_="">
    <xsd:import namespace="F713B5F9-DAB8-4276-A218-1CD52E48CA38"/>
    <xsd:element name="properties">
      <xsd:complexType>
        <xsd:sequence>
          <xsd:element name="documentManagement">
            <xsd:complexType>
              <xsd:all>
                <xsd:element ref="ns2:GSE_InHomePage" minOccurs="0"/>
                <xsd:element ref="ns2:GSE_Tag_Tipologia_Documento_Hidden" minOccurs="0"/>
                <xsd:element ref="ns2:GSE_Tag_Hidden" minOccurs="0"/>
                <xsd:element ref="ns2:GSE_Data_Documento"/>
                <xsd:element ref="ns2:GSE_Tag_Categoria_Documento_Hidd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13B5F9-DAB8-4276-A218-1CD52E48CA38" elementFormDefault="qualified">
    <xsd:import namespace="http://schemas.microsoft.com/office/2006/documentManagement/types"/>
    <xsd:import namespace="http://schemas.microsoft.com/office/infopath/2007/PartnerControls"/>
    <xsd:element name="GSE_InHomePage" ma:index="8" nillable="true" ma:displayName="In home page" ma:default="0" ma:description="Mostra in Home page" ma:internalName="GSE_InHomePage">
      <xsd:simpleType>
        <xsd:restriction base="dms:Boolean"/>
      </xsd:simpleType>
    </xsd:element>
    <xsd:element name="GSE_Tag_Tipologia_Documento_Hidden" ma:index="10" nillable="true" ma:taxonomy="true" ma:internalName="GSE_Tag_Tipologia_Documento_Hidden" ma:taxonomyFieldName="GSE_Tag_Tipologia_Documento" ma:displayName="Tipologia documento" ma:default="" ma:fieldId="{31141398-b02d-460d-9d69-2fe8ec1a0b98}" ma:sspId="d3efff16-dcae-4d2f-8491-bf9ce9938986" ma:termSetId="b1d26679-6cfe-459d-a716-023144047ca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SE_Tag_Hidden" ma:index="12" nillable="true" ma:taxonomy="true" ma:internalName="GSE_Tag_Hidden" ma:taxonomyFieldName="GSE_Tag" ma:displayName="Tag" ma:default="" ma:fieldId="{fb87234c-6068-4afa-b2df-c10787c5bf42}" ma:taxonomyMulti="true" ma:sspId="d3efff16-dcae-4d2f-8491-bf9ce9938986" ma:termSetId="662402dd-0c4a-4ea2-b2c3-0b8782ae68b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SE_Data_Documento" ma:index="13" ma:displayName="Data documento" ma:format="DateTime" ma:internalName="GSE_Data_Documento">
      <xsd:simpleType>
        <xsd:restriction base="dms:DateTime"/>
      </xsd:simpleType>
    </xsd:element>
    <xsd:element name="GSE_Tag_Categoria_Documento_Hidden" ma:index="14" nillable="true" ma:taxonomy="true" ma:internalName="GSE_Tag_Categoria_Documento_Hidden" ma:taxonomyFieldName="GSE_Tag_Categoria_Documento" ma:displayName="Categoria documento" ma:default="" ma:fieldId="{421b3840-4f06-44b4-9ed5-7ac63c804f32}" ma:taxonomyMulti="true" ma:sspId="d3efff16-dcae-4d2f-8491-bf9ce9938986" ma:termSetId="439bb2ab-1215-4eb3-b2b3-489b4a6346e4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SE_Tag_Hidden xmlns="F713B5F9-DAB8-4276-A218-1CD52E48CA38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AUTOCONSUMO E COMUNITÀ ENERGETICHE</TermName>
          <TermId xmlns="http://schemas.microsoft.com/office/infopath/2007/PartnerControls">d79aa9fc-3a4a-4cca-84ed-d627f2c2febb</TermId>
        </TermInfo>
        <TermInfo xmlns="http://schemas.microsoft.com/office/infopath/2007/PartnerControls">
          <TermName xmlns="http://schemas.microsoft.com/office/infopath/2007/PartnerControls"> PNRR</TermName>
          <TermId xmlns="http://schemas.microsoft.com/office/infopath/2007/PartnerControls">3dc5038f-17b8-4e2b-ae2d-0247b379a7bf</TermId>
        </TermInfo>
      </Terms>
    </GSE_Tag_Hidden>
    <GSE_Tag_Categoria_Documento_Hidden xmlns="F713B5F9-DAB8-4276-A218-1CD52E48CA38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Comunità energetiche 5000abitanti</TermName>
          <TermId xmlns="http://schemas.microsoft.com/office/infopath/2007/PartnerControls">f6ab630a-a668-49e2-b600-d8e6e6ef7a3d</TermId>
        </TermInfo>
      </Terms>
    </GSE_Tag_Categoria_Documento_Hidden>
    <GSE_Data_Documento xmlns="F713B5F9-DAB8-4276-A218-1CD52E48CA38">2026-02-03T23:00:00+00:00</GSE_Data_Documento>
    <GSE_Tag_Tipologia_Documento_Hidden xmlns="F713B5F9-DAB8-4276-A218-1CD52E48CA38">
      <Terms xmlns="http://schemas.microsoft.com/office/infopath/2007/PartnerControls">
        <TermInfo xmlns="http://schemas.microsoft.com/office/infopath/2007/PartnerControls">
          <TermName xmlns="http://schemas.microsoft.com/office/infopath/2007/PartnerControls">Moduli e modelli</TermName>
          <TermId xmlns="http://schemas.microsoft.com/office/infopath/2007/PartnerControls">2feda780-ebe6-4dc4-b0a8-57b6168c88cf</TermId>
        </TermInfo>
      </Terms>
    </GSE_Tag_Tipologia_Documento_Hidden>
    <GSE_InHomePage xmlns="F713B5F9-DAB8-4276-A218-1CD52E48CA38">false</GSE_InHomePag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60CF4D-F02B-4A2E-AE4B-8B3E910E1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13B5F9-DAB8-4276-A218-1CD52E48CA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FD539A-CFE4-4738-99A2-7A973AC0E907}">
  <ds:schemaRefs>
    <ds:schemaRef ds:uri="http://schemas.microsoft.com/office/2006/metadata/properties"/>
    <ds:schemaRef ds:uri="http://schemas.microsoft.com/office/infopath/2007/PartnerControls"/>
    <ds:schemaRef ds:uri="F713B5F9-DAB8-4276-A218-1CD52E48CA38"/>
  </ds:schemaRefs>
</ds:datastoreItem>
</file>

<file path=customXml/itemProps3.xml><?xml version="1.0" encoding="utf-8"?>
<ds:datastoreItem xmlns:ds="http://schemas.openxmlformats.org/officeDocument/2006/customXml" ds:itemID="{EE60068D-124E-4DF0-BCCC-FDC36F12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Dettaglio costi Aiuti</vt:lpstr>
      <vt:lpstr>P.IVA ESTERA</vt:lpstr>
      <vt:lpstr>Titolari Effettivi</vt:lpstr>
      <vt:lpstr>Tabelle</vt:lpstr>
      <vt:lpstr>Da nascondere</vt:lpstr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2026-02-04T08:57:10Z</dcterms:created>
  <dcterms:modified xsi:type="dcterms:W3CDTF">2026-02-06T14:13:50Z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0x010100F9D29725B9904938AB855E27471558CF002DA80C43F21AAB438D0ECFC6E7EC3AF5</vt:lpwstr>
  </property>
  <property fmtid="{D5CDD505-2E9C-101B-9397-08002B2CF9AE}" pid="3" name="GSE_Tag_Categoria_Documento">
    <vt:lpwstr>311;#Comunità energetiche 5000abitanti|f6ab630a-a668-49e2-b600-d8e6e6ef7a3d</vt:lpwstr>
  </property>
  <property fmtid="{D5CDD505-2E9C-101B-9397-08002B2CF9AE}" pid="4" name="GSE_Tag_Tipologia_Documento">
    <vt:lpwstr>131</vt:lpwstr>
  </property>
  <property fmtid="{D5CDD505-2E9C-101B-9397-08002B2CF9AE}" pid="5" name="GSE_Tag">
    <vt:lpwstr>272;#AUTOCONSUMO E COMUNITÀ ENERGETICHE|d79aa9fc-3a4a-4cca-84ed-d627f2c2febb;#285;#PNRR|3dc5038f-17b8-4e2b-ae2d-0247b379a7bf</vt:lpwstr>
  </property>
</Properties>
</file>