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- Condivisa\Ufficio Ragioneria\Personale\FABBISOGNO PERSONALE\Triennio 2026 - 2028\"/>
    </mc:Choice>
  </mc:AlternateContent>
  <xr:revisionPtr revIDLastSave="0" documentId="13_ncr:1_{4BC8C3D3-44C8-4A36-8FB5-66BEC251ED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olo capacità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65" i="1"/>
  <c r="C57" i="1"/>
  <c r="C59" i="1" s="1"/>
  <c r="C38" i="1"/>
  <c r="C72" i="1"/>
  <c r="B28" i="1"/>
  <c r="B9" i="1"/>
  <c r="B8" i="1"/>
  <c r="C26" i="1"/>
  <c r="C37" i="1" l="1"/>
  <c r="E60" i="1"/>
  <c r="C74" i="1"/>
  <c r="C39" i="1"/>
</calcChain>
</file>

<file path=xl/sharedStrings.xml><?xml version="1.0" encoding="utf-8"?>
<sst xmlns="http://schemas.openxmlformats.org/spreadsheetml/2006/main" count="101" uniqueCount="78">
  <si>
    <t>CALCOLO CAPACITA' ASSUNZIONALI (ART. 33, COMMA 4, D.L. 34/2019 - D.P.C.M. 17/03/2020)</t>
  </si>
  <si>
    <t xml:space="preserve">COMUNE DI </t>
  </si>
  <si>
    <t>POPOLAZIONE</t>
  </si>
  <si>
    <t>FASCIA</t>
  </si>
  <si>
    <t>definizione art. 2, comma 1, lett. a)</t>
  </si>
  <si>
    <t>definizione art. 2, comma 1, lett. b)</t>
  </si>
  <si>
    <t>RAPPORTO SPESA PERSONALE / ENTRATE CORRENTI</t>
  </si>
  <si>
    <t>e</t>
  </si>
  <si>
    <t xml:space="preserve">2) Calcolo rapporto Spesa di personale su entrate correnti - art. 2 </t>
  </si>
  <si>
    <t>IMPORTI</t>
  </si>
  <si>
    <t>DEFINIZIONI</t>
  </si>
  <si>
    <t>VALORE SOGLIA PIU' BASSO</t>
  </si>
  <si>
    <t>VALORE SOGLIA PIU' ALTO</t>
  </si>
  <si>
    <t>3) Raffronto % Ente con valori soglia tabelle 1 e 3</t>
  </si>
  <si>
    <t>Fascia</t>
  </si>
  <si>
    <t>Popolazione</t>
  </si>
  <si>
    <t>a</t>
  </si>
  <si>
    <t>b</t>
  </si>
  <si>
    <t>c</t>
  </si>
  <si>
    <t>d</t>
  </si>
  <si>
    <t>f</t>
  </si>
  <si>
    <t>g</t>
  </si>
  <si>
    <t>h</t>
  </si>
  <si>
    <t>i</t>
  </si>
  <si>
    <t>0-999</t>
  </si>
  <si>
    <t>1000-1999</t>
  </si>
  <si>
    <t>2000-2999</t>
  </si>
  <si>
    <t>3000-4999</t>
  </si>
  <si>
    <t>5000-9999</t>
  </si>
  <si>
    <t>10000-59999</t>
  </si>
  <si>
    <t>60000-249999</t>
  </si>
  <si>
    <t>250000-14999999</t>
  </si>
  <si>
    <t>1500000&gt;</t>
  </si>
  <si>
    <t>Tabella 1 (Valore soglia più basso)</t>
  </si>
  <si>
    <t>Tabella 3 (Valore soglia più alto)</t>
  </si>
  <si>
    <t xml:space="preserve">Caso A: Comune con % al di sotto del valore soglia più basso </t>
  </si>
  <si>
    <t>SPESA MASSIMA DI PERSONALE</t>
  </si>
  <si>
    <t>INCREMENTO MASSIMO</t>
  </si>
  <si>
    <t>Anno 2020</t>
  </si>
  <si>
    <t>Anno 2021</t>
  </si>
  <si>
    <t>Anno 2022</t>
  </si>
  <si>
    <t>Anno 2023</t>
  </si>
  <si>
    <t>Anno 2024</t>
  </si>
  <si>
    <t>Art. 4, comma 2</t>
  </si>
  <si>
    <t>1) Individuazione dei valori soglia - art. 4, comma 1 e art. 6; tabelle 1 e 3</t>
  </si>
  <si>
    <t>RIFERIMENTO D.P.C.M.</t>
  </si>
  <si>
    <t>Incremento annuo della spesa di personale fino al 2024:</t>
  </si>
  <si>
    <t>VALORI</t>
  </si>
  <si>
    <t>INCREMENTO ANNUO</t>
  </si>
  <si>
    <t>RESTI ASSUNZIONALI ANNI 2015-2019</t>
  </si>
  <si>
    <t>Art. 5, comma 1</t>
  </si>
  <si>
    <t>Art. 5, comma 2</t>
  </si>
  <si>
    <t>CALCOLO CAPACITA' ASSUNZIONALE</t>
  </si>
  <si>
    <t>Controllo limite (*):</t>
  </si>
  <si>
    <t>NEMBRO</t>
  </si>
  <si>
    <t>F</t>
  </si>
  <si>
    <t>stanziato nel bilancio di previsione ed assestato</t>
  </si>
  <si>
    <t>Residuo</t>
  </si>
  <si>
    <t>ENTRATE RENDICONTO ANNO 2022</t>
  </si>
  <si>
    <t xml:space="preserve">D1 costo totale carico ente </t>
  </si>
  <si>
    <t>C1 costo totale a carico ente</t>
  </si>
  <si>
    <t xml:space="preserve">B3 costo totale a carico ente </t>
  </si>
  <si>
    <t>ENTRATE RENDICONTO ANNO 2023</t>
  </si>
  <si>
    <t>SPESA DI PERSONALE ANNO 2018</t>
  </si>
  <si>
    <t>SPESA DI PERSONALE RENDICONTO ANNO 2024</t>
  </si>
  <si>
    <t>ENTRATE RENDICONTO ANNO 2024</t>
  </si>
  <si>
    <t>FCDE PREVISIONE ASSESTATA ANNO 2024</t>
  </si>
  <si>
    <t>SPESA DI PERSONALE ANNO 2024</t>
  </si>
  <si>
    <t>Percentuale incremento 31% come da file in cartella</t>
  </si>
  <si>
    <t>Anno 2025</t>
  </si>
  <si>
    <t>% DI INCREMENTO ANNO 2026</t>
  </si>
  <si>
    <t>CAPACITA' ASSUNZIONALE ANNO 2026</t>
  </si>
  <si>
    <t>ASSUNZIONI 2026</t>
  </si>
  <si>
    <t>istruttore tecnico</t>
  </si>
  <si>
    <t>operatore</t>
  </si>
  <si>
    <t>agente polizia locale D</t>
  </si>
  <si>
    <t>Anno 2026</t>
  </si>
  <si>
    <t>istruttore direttivo sociali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</si>
</sst>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&quot;L.&quot;\ * #,##0_-;\-&quot;L.&quot;\ * #,##0_-;_-&quot;L.&quot;\ * &quot;-&quot;_-;_-@_-"/>
    <numFmt numFmtId="165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ourier"/>
    </font>
    <font>
      <sz val="10"/>
      <name val="MS Sans Serif"/>
      <family val="2"/>
    </font>
    <font>
      <sz val="10"/>
      <name val="Courier"/>
      <family val="3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5" fillId="0" borderId="0" applyFont="0" applyFill="0" applyBorder="0" applyAlignment="0" applyProtection="0"/>
    <xf numFmtId="37" fontId="7" fillId="0" borderId="0"/>
    <xf numFmtId="40" fontId="8" fillId="0" borderId="0" applyFont="0" applyFill="0" applyBorder="0" applyAlignment="0" applyProtection="0"/>
    <xf numFmtId="41" fontId="10" fillId="0" borderId="0" applyFont="0" applyFill="0" applyBorder="0" applyAlignment="0" applyProtection="0"/>
    <xf numFmtId="38" fontId="8" fillId="0" borderId="0" applyFont="0" applyFill="0" applyBorder="0" applyAlignment="0" applyProtection="0"/>
    <xf numFmtId="37" fontId="9" fillId="0" borderId="0"/>
    <xf numFmtId="164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10" applyNumberFormat="0" applyAlignment="0" applyProtection="0"/>
    <xf numFmtId="0" fontId="19" fillId="9" borderId="11" applyNumberFormat="0" applyAlignment="0" applyProtection="0"/>
    <xf numFmtId="0" fontId="20" fillId="9" borderId="10" applyNumberFormat="0" applyAlignment="0" applyProtection="0"/>
    <xf numFmtId="0" fontId="21" fillId="0" borderId="12" applyNumberFormat="0" applyFill="0" applyAlignment="0" applyProtection="0"/>
    <xf numFmtId="0" fontId="22" fillId="10" borderId="13" applyNumberFormat="0" applyAlignment="0" applyProtection="0"/>
    <xf numFmtId="0" fontId="23" fillId="0" borderId="0" applyNumberFormat="0" applyFill="0" applyBorder="0" applyAlignment="0" applyProtection="0"/>
    <xf numFmtId="0" fontId="5" fillId="11" borderId="14" applyNumberFormat="0" applyFont="0" applyAlignment="0" applyProtection="0"/>
    <xf numFmtId="0" fontId="24" fillId="0" borderId="0" applyNumberFormat="0" applyFill="0" applyBorder="0" applyAlignment="0" applyProtection="0"/>
    <xf numFmtId="0" fontId="1" fillId="0" borderId="15" applyNumberFormat="0" applyFill="0" applyAlignment="0" applyProtection="0"/>
    <xf numFmtId="0" fontId="2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5" fillId="35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0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0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/>
    <xf numFmtId="20" fontId="2" fillId="0" borderId="0" xfId="0" applyNumberFormat="1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43" fontId="0" fillId="0" borderId="1" xfId="1" applyFont="1" applyBorder="1"/>
    <xf numFmtId="43" fontId="0" fillId="0" borderId="1" xfId="1" applyFont="1" applyFill="1" applyBorder="1" applyAlignment="1"/>
    <xf numFmtId="43" fontId="0" fillId="0" borderId="1" xfId="1" applyFont="1" applyFill="1" applyBorder="1" applyAlignment="1">
      <alignment vertical="center"/>
    </xf>
    <xf numFmtId="0" fontId="1" fillId="0" borderId="1" xfId="0" applyFont="1" applyBorder="1"/>
    <xf numFmtId="10" fontId="1" fillId="0" borderId="1" xfId="0" applyNumberFormat="1" applyFont="1" applyBorder="1"/>
    <xf numFmtId="43" fontId="1" fillId="0" borderId="1" xfId="0" applyNumberFormat="1" applyFont="1" applyBorder="1"/>
    <xf numFmtId="43" fontId="6" fillId="0" borderId="1" xfId="1" applyFont="1" applyBorder="1"/>
    <xf numFmtId="43" fontId="1" fillId="0" borderId="1" xfId="1" applyFont="1" applyBorder="1"/>
    <xf numFmtId="0" fontId="0" fillId="2" borderId="1" xfId="0" applyFill="1" applyBorder="1" applyAlignment="1">
      <alignment horizontal="center"/>
    </xf>
    <xf numFmtId="43" fontId="0" fillId="2" borderId="1" xfId="1" applyFont="1" applyFill="1" applyBorder="1"/>
    <xf numFmtId="43" fontId="0" fillId="2" borderId="1" xfId="1" applyFont="1" applyFill="1" applyBorder="1" applyAlignment="1"/>
    <xf numFmtId="10" fontId="0" fillId="2" borderId="1" xfId="0" applyNumberFormat="1" applyFill="1" applyBorder="1"/>
    <xf numFmtId="0" fontId="0" fillId="0" borderId="0" xfId="0" applyAlignment="1">
      <alignment horizontal="left" vertical="center"/>
    </xf>
    <xf numFmtId="10" fontId="0" fillId="2" borderId="1" xfId="0" applyNumberFormat="1" applyFill="1" applyBorder="1" applyAlignment="1">
      <alignment horizontal="center"/>
    </xf>
    <xf numFmtId="43" fontId="1" fillId="3" borderId="1" xfId="1" applyFont="1" applyFill="1" applyBorder="1"/>
    <xf numFmtId="49" fontId="0" fillId="0" borderId="0" xfId="0" applyNumberFormat="1" applyAlignment="1">
      <alignment horizontal="center" vertical="center" wrapText="1"/>
    </xf>
    <xf numFmtId="43" fontId="0" fillId="0" borderId="0" xfId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3" fontId="1" fillId="0" borderId="0" xfId="0" applyNumberFormat="1" applyFont="1"/>
    <xf numFmtId="43" fontId="6" fillId="2" borderId="0" xfId="1" applyFont="1" applyFill="1" applyBorder="1"/>
    <xf numFmtId="43" fontId="1" fillId="2" borderId="0" xfId="0" applyNumberFormat="1" applyFont="1" applyFill="1"/>
    <xf numFmtId="10" fontId="0" fillId="0" borderId="0" xfId="1" applyNumberFormat="1" applyFont="1" applyBorder="1" applyAlignment="1">
      <alignment horizontal="center"/>
    </xf>
    <xf numFmtId="9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0" applyAlignment="1">
      <alignment vertical="center"/>
    </xf>
    <xf numFmtId="0" fontId="0" fillId="36" borderId="0" xfId="0" applyFill="1"/>
    <xf numFmtId="4" fontId="1" fillId="36" borderId="0" xfId="0" applyNumberFormat="1" applyFont="1" applyFill="1"/>
    <xf numFmtId="4" fontId="0" fillId="2" borderId="0" xfId="0" applyNumberFormat="1" applyFill="1"/>
    <xf numFmtId="0" fontId="0" fillId="0" borderId="0" xfId="0" applyAlignment="1">
      <alignment horizontal="left" wrapText="1"/>
    </xf>
    <xf numFmtId="43" fontId="0" fillId="0" borderId="0" xfId="1" applyFont="1"/>
    <xf numFmtId="0" fontId="26" fillId="0" borderId="0" xfId="0" applyFont="1" applyAlignment="1">
      <alignment horizontal="left"/>
    </xf>
    <xf numFmtId="0" fontId="23" fillId="0" borderId="0" xfId="0" applyFont="1"/>
    <xf numFmtId="43" fontId="23" fillId="0" borderId="0" xfId="1" applyFont="1" applyBorder="1"/>
    <xf numFmtId="43" fontId="6" fillId="0" borderId="0" xfId="1" applyFont="1" applyFill="1" applyBorder="1"/>
    <xf numFmtId="43" fontId="0" fillId="0" borderId="0" xfId="1" applyFont="1" applyFill="1" applyBorder="1"/>
    <xf numFmtId="43" fontId="0" fillId="0" borderId="0" xfId="0" applyNumberFormat="1"/>
    <xf numFmtId="43" fontId="0" fillId="0" borderId="0" xfId="0" applyNumberFormat="1" applyAlignment="1">
      <alignment horizontal="center" vertical="center"/>
    </xf>
    <xf numFmtId="4" fontId="0" fillId="2" borderId="1" xfId="0" applyNumberFormat="1" applyFill="1" applyBorder="1"/>
    <xf numFmtId="0" fontId="27" fillId="0" borderId="0" xfId="0" applyFont="1"/>
    <xf numFmtId="165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</cellXfs>
  <cellStyles count="56">
    <cellStyle name="20% - Colore 1" xfId="33" builtinId="30" customBuiltin="1"/>
    <cellStyle name="20% - Colore 2" xfId="37" builtinId="34" customBuiltin="1"/>
    <cellStyle name="20% - Colore 3" xfId="41" builtinId="38" customBuiltin="1"/>
    <cellStyle name="20% - Colore 4" xfId="45" builtinId="42" customBuiltin="1"/>
    <cellStyle name="20% - Colore 5" xfId="49" builtinId="46" customBuiltin="1"/>
    <cellStyle name="20% - Colore 6" xfId="53" builtinId="50" customBuiltin="1"/>
    <cellStyle name="40% - Colore 1" xfId="34" builtinId="31" customBuiltin="1"/>
    <cellStyle name="40% - Colore 2" xfId="38" builtinId="35" customBuiltin="1"/>
    <cellStyle name="40% - Colore 3" xfId="42" builtinId="39" customBuiltin="1"/>
    <cellStyle name="40% - Colore 4" xfId="46" builtinId="43" customBuiltin="1"/>
    <cellStyle name="40% - Colore 5" xfId="50" builtinId="47" customBuiltin="1"/>
    <cellStyle name="40% - Colore 6" xfId="54" builtinId="51" customBuiltin="1"/>
    <cellStyle name="60% - Colore 1" xfId="35" builtinId="32" customBuiltin="1"/>
    <cellStyle name="60% - Colore 2" xfId="39" builtinId="36" customBuiltin="1"/>
    <cellStyle name="60% - Colore 3" xfId="43" builtinId="40" customBuiltin="1"/>
    <cellStyle name="60% - Colore 4" xfId="47" builtinId="44" customBuiltin="1"/>
    <cellStyle name="60% - Colore 5" xfId="51" builtinId="48" customBuiltin="1"/>
    <cellStyle name="60% - Colore 6" xfId="55" builtinId="52" customBuiltin="1"/>
    <cellStyle name="Calcolo" xfId="25" builtinId="22" customBuiltin="1"/>
    <cellStyle name="Cella collegata" xfId="26" builtinId="24" customBuiltin="1"/>
    <cellStyle name="Cella da controllare" xfId="27" builtinId="23" customBuiltin="1"/>
    <cellStyle name="Colore 1" xfId="32" builtinId="29" customBuiltin="1"/>
    <cellStyle name="Colore 2" xfId="36" builtinId="33" customBuiltin="1"/>
    <cellStyle name="Colore 3" xfId="40" builtinId="37" customBuiltin="1"/>
    <cellStyle name="Colore 4" xfId="44" builtinId="41" customBuiltin="1"/>
    <cellStyle name="Colore 5" xfId="48" builtinId="45" customBuiltin="1"/>
    <cellStyle name="Colore 6" xfId="52" builtinId="49" customBuiltin="1"/>
    <cellStyle name="Input" xfId="23" builtinId="20" customBuiltin="1"/>
    <cellStyle name="Migliaia" xfId="1" builtinId="3"/>
    <cellStyle name="Migliaia (0)_A" xfId="4" xr:uid="{00000000-0005-0000-0000-00001D000000}"/>
    <cellStyle name="Migliaia [0] 2" xfId="5" xr:uid="{00000000-0005-0000-0000-00001E000000}"/>
    <cellStyle name="Migliaia [0] 2 2" xfId="11" xr:uid="{00000000-0005-0000-0000-00001F000000}"/>
    <cellStyle name="Migliaia [0] 3" xfId="12" xr:uid="{00000000-0005-0000-0000-000020000000}"/>
    <cellStyle name="Migliaia [0] 4" xfId="10" xr:uid="{00000000-0005-0000-0000-000021000000}"/>
    <cellStyle name="Migliaia 2" xfId="3" xr:uid="{00000000-0005-0000-0000-000022000000}"/>
    <cellStyle name="Migliaia 2 2" xfId="13" xr:uid="{00000000-0005-0000-0000-000023000000}"/>
    <cellStyle name="Migliaia 3" xfId="9" xr:uid="{00000000-0005-0000-0000-000024000000}"/>
    <cellStyle name="Neutrale" xfId="22" builtinId="28" customBuiltin="1"/>
    <cellStyle name="Normal_CON- PATR. (2)" xfId="6" xr:uid="{00000000-0005-0000-0000-000026000000}"/>
    <cellStyle name="Normale" xfId="0" builtinId="0"/>
    <cellStyle name="Normale 2" xfId="2" xr:uid="{00000000-0005-0000-0000-000028000000}"/>
    <cellStyle name="Normale 3" xfId="14" xr:uid="{00000000-0005-0000-0000-000029000000}"/>
    <cellStyle name="Normale 4" xfId="8" xr:uid="{00000000-0005-0000-0000-00002A000000}"/>
    <cellStyle name="Nota" xfId="29" builtinId="10" customBuiltin="1"/>
    <cellStyle name="Output" xfId="24" builtinId="21" customBuiltin="1"/>
    <cellStyle name="Testo avviso" xfId="28" builtinId="11" customBuiltin="1"/>
    <cellStyle name="Testo descrittivo" xfId="30" builtinId="53" customBuiltin="1"/>
    <cellStyle name="Titolo" xfId="15" builtinId="15" customBuiltin="1"/>
    <cellStyle name="Titolo 1" xfId="16" builtinId="16" customBuiltin="1"/>
    <cellStyle name="Titolo 2" xfId="17" builtinId="17" customBuiltin="1"/>
    <cellStyle name="Titolo 3" xfId="18" builtinId="18" customBuiltin="1"/>
    <cellStyle name="Titolo 4" xfId="19" builtinId="19" customBuiltin="1"/>
    <cellStyle name="Totale" xfId="31" builtinId="25" customBuiltin="1"/>
    <cellStyle name="Valore non valido" xfId="21" builtinId="27" customBuiltin="1"/>
    <cellStyle name="Valore valido" xfId="20" builtinId="26" customBuiltin="1"/>
    <cellStyle name="Valuta (0)_A" xfId="7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1"/>
  <sheetViews>
    <sheetView tabSelected="1" topLeftCell="A29" zoomScale="110" zoomScaleNormal="110" workbookViewId="0">
      <selection activeCell="G64" sqref="G64:H66"/>
    </sheetView>
  </sheetViews>
  <sheetFormatPr defaultRowHeight="15" x14ac:dyDescent="0.25"/>
  <cols>
    <col min="1" max="1" width="25.140625" customWidth="1"/>
    <col min="2" max="2" width="22.42578125" customWidth="1"/>
    <col min="3" max="3" width="17.42578125" customWidth="1"/>
    <col min="4" max="4" width="18.85546875" customWidth="1"/>
    <col min="5" max="5" width="15" customWidth="1"/>
    <col min="6" max="6" width="16.42578125" customWidth="1"/>
    <col min="7" max="7" width="25.28515625" bestFit="1" customWidth="1"/>
    <col min="8" max="8" width="10.42578125" bestFit="1" customWidth="1"/>
    <col min="9" max="9" width="16.5703125" customWidth="1"/>
  </cols>
  <sheetData>
    <row r="1" spans="1:7" ht="37.5" customHeight="1" x14ac:dyDescent="0.25">
      <c r="A1" s="62" t="s">
        <v>0</v>
      </c>
      <c r="B1" s="62"/>
      <c r="C1" s="62"/>
      <c r="D1" s="62"/>
      <c r="E1" s="62"/>
      <c r="F1" s="62"/>
      <c r="G1" s="62"/>
    </row>
    <row r="2" spans="1:7" x14ac:dyDescent="0.25">
      <c r="A2" s="4"/>
    </row>
    <row r="3" spans="1:7" ht="18.75" x14ac:dyDescent="0.3">
      <c r="A3" s="18" t="s">
        <v>44</v>
      </c>
    </row>
    <row r="5" spans="1:7" x14ac:dyDescent="0.25">
      <c r="A5" s="24" t="s">
        <v>1</v>
      </c>
      <c r="B5" s="29" t="s">
        <v>54</v>
      </c>
      <c r="C5" s="1"/>
    </row>
    <row r="6" spans="1:7" x14ac:dyDescent="0.25">
      <c r="A6" s="24" t="s">
        <v>2</v>
      </c>
      <c r="B6" s="29">
        <v>11326</v>
      </c>
      <c r="C6" s="1"/>
    </row>
    <row r="7" spans="1:7" x14ac:dyDescent="0.25">
      <c r="A7" s="24" t="s">
        <v>3</v>
      </c>
      <c r="B7" s="29" t="s">
        <v>55</v>
      </c>
      <c r="C7" s="1"/>
    </row>
    <row r="8" spans="1:7" x14ac:dyDescent="0.25">
      <c r="A8" s="24" t="s">
        <v>11</v>
      </c>
      <c r="B8" s="34">
        <f>C17</f>
        <v>0.27</v>
      </c>
      <c r="C8" s="1"/>
    </row>
    <row r="9" spans="1:7" x14ac:dyDescent="0.25">
      <c r="A9" s="24" t="s">
        <v>12</v>
      </c>
      <c r="B9" s="34">
        <f>D17</f>
        <v>0.31</v>
      </c>
      <c r="C9" s="1"/>
    </row>
    <row r="10" spans="1:7" x14ac:dyDescent="0.25">
      <c r="C10" s="1"/>
    </row>
    <row r="11" spans="1:7" ht="30" x14ac:dyDescent="0.25">
      <c r="A11" s="9" t="s">
        <v>14</v>
      </c>
      <c r="B11" s="9" t="s">
        <v>15</v>
      </c>
      <c r="C11" s="11" t="s">
        <v>33</v>
      </c>
      <c r="D11" s="11" t="s">
        <v>34</v>
      </c>
    </row>
    <row r="12" spans="1:7" x14ac:dyDescent="0.25">
      <c r="A12" s="8" t="s">
        <v>16</v>
      </c>
      <c r="B12" s="7" t="s">
        <v>24</v>
      </c>
      <c r="C12" s="10">
        <v>0.29499999999999998</v>
      </c>
      <c r="D12" s="10">
        <v>0.33500000000000002</v>
      </c>
    </row>
    <row r="13" spans="1:7" x14ac:dyDescent="0.25">
      <c r="A13" s="7" t="s">
        <v>17</v>
      </c>
      <c r="B13" s="7" t="s">
        <v>25</v>
      </c>
      <c r="C13" s="10">
        <v>0.28599999999999998</v>
      </c>
      <c r="D13" s="10">
        <v>0.32600000000000001</v>
      </c>
    </row>
    <row r="14" spans="1:7" x14ac:dyDescent="0.25">
      <c r="A14" s="7" t="s">
        <v>18</v>
      </c>
      <c r="B14" s="7" t="s">
        <v>26</v>
      </c>
      <c r="C14" s="10">
        <v>0.27600000000000002</v>
      </c>
      <c r="D14" s="10">
        <v>0.316</v>
      </c>
    </row>
    <row r="15" spans="1:7" x14ac:dyDescent="0.25">
      <c r="A15" s="7" t="s">
        <v>19</v>
      </c>
      <c r="B15" s="7" t="s">
        <v>27</v>
      </c>
      <c r="C15" s="10">
        <v>0.27200000000000002</v>
      </c>
      <c r="D15" s="10">
        <v>0.312</v>
      </c>
    </row>
    <row r="16" spans="1:7" x14ac:dyDescent="0.25">
      <c r="A16" s="7" t="s">
        <v>7</v>
      </c>
      <c r="B16" s="7" t="s">
        <v>28</v>
      </c>
      <c r="C16" s="10">
        <v>0.26900000000000002</v>
      </c>
      <c r="D16" s="10">
        <v>0.309</v>
      </c>
    </row>
    <row r="17" spans="1:7" x14ac:dyDescent="0.25">
      <c r="A17" s="7" t="s">
        <v>20</v>
      </c>
      <c r="B17" s="7" t="s">
        <v>29</v>
      </c>
      <c r="C17" s="10">
        <v>0.27</v>
      </c>
      <c r="D17" s="10">
        <v>0.31</v>
      </c>
    </row>
    <row r="18" spans="1:7" x14ac:dyDescent="0.25">
      <c r="A18" s="7" t="s">
        <v>21</v>
      </c>
      <c r="B18" s="7" t="s">
        <v>30</v>
      </c>
      <c r="C18" s="10">
        <v>0.27600000000000002</v>
      </c>
      <c r="D18" s="10">
        <v>0.316</v>
      </c>
    </row>
    <row r="19" spans="1:7" x14ac:dyDescent="0.25">
      <c r="A19" s="7" t="s">
        <v>22</v>
      </c>
      <c r="B19" s="7" t="s">
        <v>31</v>
      </c>
      <c r="C19" s="10">
        <v>0.28799999999999998</v>
      </c>
      <c r="D19" s="10">
        <v>0.32800000000000001</v>
      </c>
    </row>
    <row r="20" spans="1:7" x14ac:dyDescent="0.25">
      <c r="A20" s="7" t="s">
        <v>23</v>
      </c>
      <c r="B20" s="7" t="s">
        <v>32</v>
      </c>
      <c r="C20" s="10">
        <v>0.253</v>
      </c>
      <c r="D20" s="10">
        <v>0.29299999999999998</v>
      </c>
    </row>
    <row r="21" spans="1:7" x14ac:dyDescent="0.25">
      <c r="A21" s="5"/>
      <c r="B21" s="5"/>
      <c r="C21" s="14"/>
      <c r="D21" s="14"/>
    </row>
    <row r="22" spans="1:7" ht="18.75" x14ac:dyDescent="0.3">
      <c r="A22" s="17" t="s">
        <v>8</v>
      </c>
      <c r="C22" s="1"/>
    </row>
    <row r="23" spans="1:7" x14ac:dyDescent="0.25">
      <c r="A23" s="4"/>
      <c r="C23" s="1"/>
    </row>
    <row r="24" spans="1:7" x14ac:dyDescent="0.25">
      <c r="A24" s="4"/>
      <c r="B24" s="67" t="s">
        <v>9</v>
      </c>
      <c r="C24" s="67"/>
      <c r="D24" s="6" t="s">
        <v>10</v>
      </c>
    </row>
    <row r="25" spans="1:7" ht="30" x14ac:dyDescent="0.25">
      <c r="A25" s="2" t="s">
        <v>64</v>
      </c>
      <c r="B25" s="23">
        <v>0</v>
      </c>
      <c r="C25" s="49">
        <v>1670916.52</v>
      </c>
      <c r="D25" s="2" t="s">
        <v>4</v>
      </c>
    </row>
    <row r="26" spans="1:7" ht="30" x14ac:dyDescent="0.25">
      <c r="A26" s="2" t="s">
        <v>58</v>
      </c>
      <c r="B26" s="59">
        <v>8621039.0700000003</v>
      </c>
      <c r="C26" s="23">
        <f>(B26+B27+B28)/3</f>
        <v>8818077.8966666665</v>
      </c>
      <c r="D26" s="63" t="s">
        <v>5</v>
      </c>
    </row>
    <row r="27" spans="1:7" ht="30" x14ac:dyDescent="0.25">
      <c r="A27" s="2" t="s">
        <v>62</v>
      </c>
      <c r="B27" s="59">
        <v>8749042.4499999993</v>
      </c>
      <c r="C27" s="23"/>
      <c r="D27" s="64"/>
    </row>
    <row r="28" spans="1:7" ht="30" x14ac:dyDescent="0.25">
      <c r="A28" s="2" t="s">
        <v>65</v>
      </c>
      <c r="B28" s="59">
        <f>9116152.17-32000</f>
        <v>9084152.1699999999</v>
      </c>
      <c r="C28" s="23"/>
      <c r="D28" s="64"/>
    </row>
    <row r="29" spans="1:7" ht="60" x14ac:dyDescent="0.25">
      <c r="A29" s="2" t="s">
        <v>66</v>
      </c>
      <c r="B29" s="22"/>
      <c r="C29" s="31">
        <v>118000</v>
      </c>
      <c r="D29" s="65"/>
      <c r="E29" s="1" t="s">
        <v>56</v>
      </c>
    </row>
    <row r="30" spans="1:7" x14ac:dyDescent="0.25">
      <c r="A30" s="66" t="s">
        <v>6</v>
      </c>
      <c r="B30" s="66"/>
      <c r="C30" s="25">
        <f>C25/(C26-C29)</f>
        <v>0.19205765049991014</v>
      </c>
    </row>
    <row r="32" spans="1:7" ht="18.75" x14ac:dyDescent="0.3">
      <c r="A32" s="17" t="s">
        <v>13</v>
      </c>
      <c r="G32" s="45"/>
    </row>
    <row r="33" spans="1:9" x14ac:dyDescent="0.25">
      <c r="G33" s="45"/>
    </row>
    <row r="34" spans="1:9" ht="15.75" x14ac:dyDescent="0.25">
      <c r="A34" s="13" t="s">
        <v>35</v>
      </c>
      <c r="G34" s="45"/>
    </row>
    <row r="35" spans="1:9" ht="15.75" x14ac:dyDescent="0.25">
      <c r="A35" s="13"/>
    </row>
    <row r="36" spans="1:9" ht="30" x14ac:dyDescent="0.25">
      <c r="C36" s="9" t="s">
        <v>9</v>
      </c>
      <c r="D36" s="11" t="s">
        <v>45</v>
      </c>
      <c r="G36" s="51"/>
    </row>
    <row r="37" spans="1:9" x14ac:dyDescent="0.25">
      <c r="A37" s="74" t="s">
        <v>67</v>
      </c>
      <c r="B37" s="75"/>
      <c r="C37" s="27">
        <f>C25</f>
        <v>1670916.52</v>
      </c>
      <c r="D37" s="69" t="s">
        <v>43</v>
      </c>
      <c r="G37" s="51"/>
    </row>
    <row r="38" spans="1:9" x14ac:dyDescent="0.25">
      <c r="A38" s="72" t="s">
        <v>36</v>
      </c>
      <c r="B38" s="73"/>
      <c r="C38" s="26">
        <f>('Calcolo capacità'!C26-'Calcolo capacità'!C29)*'Calcolo capacità'!B8</f>
        <v>2349021.0321</v>
      </c>
      <c r="D38" s="69"/>
      <c r="G38" s="51"/>
    </row>
    <row r="39" spans="1:9" x14ac:dyDescent="0.25">
      <c r="A39" s="70" t="s">
        <v>37</v>
      </c>
      <c r="B39" s="71"/>
      <c r="C39" s="21">
        <f>C38-C37</f>
        <v>678104.51209999993</v>
      </c>
      <c r="D39" s="69"/>
    </row>
    <row r="41" spans="1:9" hidden="1" x14ac:dyDescent="0.25">
      <c r="A41" s="4" t="s">
        <v>46</v>
      </c>
    </row>
    <row r="42" spans="1:9" hidden="1" x14ac:dyDescent="0.25">
      <c r="A42" s="4"/>
    </row>
    <row r="43" spans="1:9" hidden="1" x14ac:dyDescent="0.25">
      <c r="A43" s="6" t="s">
        <v>14</v>
      </c>
      <c r="B43" s="6" t="s">
        <v>15</v>
      </c>
      <c r="C43" s="6" t="s">
        <v>38</v>
      </c>
      <c r="D43" s="6" t="s">
        <v>39</v>
      </c>
      <c r="E43" s="6" t="s">
        <v>40</v>
      </c>
      <c r="F43" s="6" t="s">
        <v>41</v>
      </c>
      <c r="G43" s="6" t="s">
        <v>42</v>
      </c>
      <c r="H43" s="6" t="s">
        <v>69</v>
      </c>
      <c r="I43" s="6" t="s">
        <v>76</v>
      </c>
    </row>
    <row r="44" spans="1:9" hidden="1" x14ac:dyDescent="0.25">
      <c r="A44" s="8" t="s">
        <v>16</v>
      </c>
      <c r="B44" s="7" t="s">
        <v>24</v>
      </c>
      <c r="C44" s="3">
        <v>0.23</v>
      </c>
      <c r="D44" s="3">
        <v>0.28999999999999998</v>
      </c>
      <c r="E44" s="3">
        <v>0.33</v>
      </c>
      <c r="F44" s="3">
        <v>0.34</v>
      </c>
      <c r="G44" s="3">
        <v>0.35</v>
      </c>
      <c r="H44" s="3">
        <v>0.33500000000000002</v>
      </c>
      <c r="I44" s="3">
        <v>0.33500000000000002</v>
      </c>
    </row>
    <row r="45" spans="1:9" hidden="1" x14ac:dyDescent="0.25">
      <c r="A45" s="7" t="s">
        <v>17</v>
      </c>
      <c r="B45" s="7" t="s">
        <v>25</v>
      </c>
      <c r="C45" s="3">
        <v>0.23</v>
      </c>
      <c r="D45" s="3">
        <v>0.28999999999999998</v>
      </c>
      <c r="E45" s="3">
        <v>0.33</v>
      </c>
      <c r="F45" s="3">
        <v>0.34</v>
      </c>
      <c r="G45" s="3">
        <v>0.35</v>
      </c>
      <c r="H45" s="3">
        <v>0.32600000000000001</v>
      </c>
      <c r="I45" s="3">
        <v>0.32600000000000001</v>
      </c>
    </row>
    <row r="46" spans="1:9" hidden="1" x14ac:dyDescent="0.25">
      <c r="A46" s="7" t="s">
        <v>18</v>
      </c>
      <c r="B46" s="7" t="s">
        <v>26</v>
      </c>
      <c r="C46" s="3">
        <v>0.2</v>
      </c>
      <c r="D46" s="3">
        <v>0.25</v>
      </c>
      <c r="E46" s="3">
        <v>0.28000000000000003</v>
      </c>
      <c r="F46" s="3">
        <v>0.28999999999999998</v>
      </c>
      <c r="G46" s="3">
        <v>0.3</v>
      </c>
      <c r="H46" s="3">
        <v>0.316</v>
      </c>
      <c r="I46" s="3">
        <v>0.316</v>
      </c>
    </row>
    <row r="47" spans="1:9" hidden="1" x14ac:dyDescent="0.25">
      <c r="A47" s="7" t="s">
        <v>19</v>
      </c>
      <c r="B47" s="7" t="s">
        <v>27</v>
      </c>
      <c r="C47" s="3">
        <v>0.19</v>
      </c>
      <c r="D47" s="3">
        <v>0.24</v>
      </c>
      <c r="E47" s="3">
        <v>0.26</v>
      </c>
      <c r="F47" s="3">
        <v>0.27</v>
      </c>
      <c r="G47" s="3">
        <v>0.28999999999999998</v>
      </c>
      <c r="H47" s="3">
        <v>0.312</v>
      </c>
      <c r="I47" s="3">
        <v>0.312</v>
      </c>
    </row>
    <row r="48" spans="1:9" hidden="1" x14ac:dyDescent="0.25">
      <c r="A48" s="7" t="s">
        <v>7</v>
      </c>
      <c r="B48" s="7" t="s">
        <v>28</v>
      </c>
      <c r="C48" s="3">
        <v>0.17</v>
      </c>
      <c r="D48" s="3">
        <v>0.21</v>
      </c>
      <c r="E48" s="3">
        <v>0.24</v>
      </c>
      <c r="F48" s="3">
        <v>0.25</v>
      </c>
      <c r="G48" s="3">
        <v>0.26</v>
      </c>
      <c r="H48" s="3">
        <v>0.309</v>
      </c>
      <c r="I48" s="3">
        <v>0.309</v>
      </c>
    </row>
    <row r="49" spans="1:9" hidden="1" x14ac:dyDescent="0.25">
      <c r="A49" s="9" t="s">
        <v>20</v>
      </c>
      <c r="B49" s="9" t="s">
        <v>29</v>
      </c>
      <c r="C49" s="25">
        <v>0.09</v>
      </c>
      <c r="D49" s="25">
        <v>0.16</v>
      </c>
      <c r="E49" s="25">
        <v>0.19</v>
      </c>
      <c r="F49" s="25">
        <v>0.21</v>
      </c>
      <c r="G49" s="25">
        <v>0.22</v>
      </c>
      <c r="H49" s="25">
        <v>0.31</v>
      </c>
      <c r="I49" s="25">
        <v>0.31</v>
      </c>
    </row>
    <row r="50" spans="1:9" hidden="1" x14ac:dyDescent="0.25">
      <c r="A50" s="7" t="s">
        <v>21</v>
      </c>
      <c r="B50" s="7" t="s">
        <v>30</v>
      </c>
      <c r="C50" s="3">
        <v>7.0000000000000007E-2</v>
      </c>
      <c r="D50" s="3">
        <v>0.12</v>
      </c>
      <c r="E50" s="3">
        <v>0.14000000000000001</v>
      </c>
      <c r="F50" s="3">
        <v>0.15</v>
      </c>
      <c r="G50" s="3">
        <v>0.16</v>
      </c>
      <c r="H50" s="3">
        <v>0.316</v>
      </c>
      <c r="I50" s="3">
        <v>0.316</v>
      </c>
    </row>
    <row r="51" spans="1:9" hidden="1" x14ac:dyDescent="0.25">
      <c r="A51" s="7" t="s">
        <v>22</v>
      </c>
      <c r="B51" s="7" t="s">
        <v>31</v>
      </c>
      <c r="C51" s="3">
        <v>0.03</v>
      </c>
      <c r="D51" s="3">
        <v>0.06</v>
      </c>
      <c r="E51" s="3">
        <v>0.08</v>
      </c>
      <c r="F51" s="3">
        <v>0.09</v>
      </c>
      <c r="G51" s="3">
        <v>0.1</v>
      </c>
      <c r="H51" s="3">
        <v>0.32800000000000001</v>
      </c>
      <c r="I51" s="3">
        <v>0.32800000000000001</v>
      </c>
    </row>
    <row r="52" spans="1:9" hidden="1" x14ac:dyDescent="0.25">
      <c r="A52" s="7" t="s">
        <v>23</v>
      </c>
      <c r="B52" s="7" t="s">
        <v>32</v>
      </c>
      <c r="C52" s="3">
        <v>1.4999999999999999E-2</v>
      </c>
      <c r="D52" s="3">
        <v>0.03</v>
      </c>
      <c r="E52" s="3">
        <v>0.04</v>
      </c>
      <c r="F52" s="3">
        <v>4.4999999999999998E-2</v>
      </c>
      <c r="G52" s="3">
        <v>0.05</v>
      </c>
      <c r="H52" s="3">
        <v>0.29299999999999998</v>
      </c>
      <c r="I52" s="3">
        <v>0.29299999999999998</v>
      </c>
    </row>
    <row r="53" spans="1:9" hidden="1" x14ac:dyDescent="0.25">
      <c r="A53" s="4"/>
    </row>
    <row r="54" spans="1:9" ht="30" hidden="1" x14ac:dyDescent="0.25">
      <c r="A54" s="67" t="s">
        <v>52</v>
      </c>
      <c r="B54" s="67"/>
      <c r="C54" s="6" t="s">
        <v>47</v>
      </c>
      <c r="D54" s="11" t="s">
        <v>45</v>
      </c>
    </row>
    <row r="55" spans="1:9" hidden="1" x14ac:dyDescent="0.25">
      <c r="A55" s="76" t="s">
        <v>63</v>
      </c>
      <c r="B55" s="76"/>
      <c r="C55" s="28">
        <v>1694033.88</v>
      </c>
      <c r="D55" s="69" t="s">
        <v>50</v>
      </c>
    </row>
    <row r="56" spans="1:9" hidden="1" x14ac:dyDescent="0.25">
      <c r="A56" s="68" t="s">
        <v>70</v>
      </c>
      <c r="B56" s="68"/>
      <c r="C56" s="32">
        <v>0.27</v>
      </c>
      <c r="D56" s="69"/>
      <c r="E56" s="60" t="s">
        <v>68</v>
      </c>
    </row>
    <row r="57" spans="1:9" hidden="1" x14ac:dyDescent="0.25">
      <c r="A57" s="76" t="s">
        <v>48</v>
      </c>
      <c r="B57" s="76"/>
      <c r="C57" s="21">
        <f>C55*C56</f>
        <v>457389.14760000003</v>
      </c>
      <c r="D57" s="69"/>
    </row>
    <row r="58" spans="1:9" hidden="1" x14ac:dyDescent="0.25">
      <c r="A58" s="16" t="s">
        <v>49</v>
      </c>
      <c r="B58" s="16"/>
      <c r="C58" s="30">
        <v>0</v>
      </c>
      <c r="D58" s="69" t="s">
        <v>51</v>
      </c>
    </row>
    <row r="59" spans="1:9" hidden="1" x14ac:dyDescent="0.25">
      <c r="A59" s="76" t="s">
        <v>71</v>
      </c>
      <c r="B59" s="76"/>
      <c r="C59" s="35">
        <f>C57+C58</f>
        <v>457389.14760000003</v>
      </c>
      <c r="D59" s="69"/>
    </row>
    <row r="60" spans="1:9" hidden="1" x14ac:dyDescent="0.25">
      <c r="A60" s="12"/>
      <c r="B60" s="12"/>
      <c r="D60" s="19"/>
      <c r="E60" s="61">
        <f>+C55+C59</f>
        <v>2151423.0275999997</v>
      </c>
    </row>
    <row r="61" spans="1:9" hidden="1" x14ac:dyDescent="0.25">
      <c r="A61" s="15" t="s">
        <v>53</v>
      </c>
      <c r="B61" s="12"/>
      <c r="D61" s="19"/>
    </row>
    <row r="62" spans="1:9" hidden="1" x14ac:dyDescent="0.25">
      <c r="A62" s="15"/>
      <c r="B62" s="12"/>
      <c r="D62" s="19"/>
    </row>
    <row r="63" spans="1:9" x14ac:dyDescent="0.25">
      <c r="A63" s="15"/>
      <c r="B63" s="12"/>
      <c r="D63" s="19"/>
    </row>
    <row r="64" spans="1:9" x14ac:dyDescent="0.25">
      <c r="A64" s="15" t="s">
        <v>72</v>
      </c>
      <c r="B64" s="12" t="s">
        <v>77</v>
      </c>
      <c r="C64" s="45">
        <v>33924.879999999997</v>
      </c>
      <c r="D64" s="19"/>
      <c r="G64" s="46" t="s">
        <v>59</v>
      </c>
      <c r="H64" s="45">
        <v>33924.879999999997</v>
      </c>
    </row>
    <row r="65" spans="1:8" x14ac:dyDescent="0.25">
      <c r="B65" s="12" t="s">
        <v>73</v>
      </c>
      <c r="C65" s="37">
        <f>H66</f>
        <v>27380.7</v>
      </c>
      <c r="D65" s="36"/>
      <c r="G65" s="46" t="s">
        <v>60</v>
      </c>
      <c r="H65" s="45">
        <v>31237.89</v>
      </c>
    </row>
    <row r="66" spans="1:8" x14ac:dyDescent="0.25">
      <c r="A66" s="12"/>
      <c r="B66" t="s">
        <v>74</v>
      </c>
      <c r="C66" s="51">
        <v>27380.7</v>
      </c>
      <c r="D66" s="36"/>
      <c r="G66" t="s">
        <v>61</v>
      </c>
      <c r="H66" s="45">
        <v>27380.7</v>
      </c>
    </row>
    <row r="67" spans="1:8" x14ac:dyDescent="0.25">
      <c r="A67" s="12"/>
      <c r="B67" s="12" t="s">
        <v>75</v>
      </c>
      <c r="C67" s="51">
        <v>33924.879999999997</v>
      </c>
      <c r="D67" s="36"/>
      <c r="H67" s="45"/>
    </row>
    <row r="68" spans="1:8" x14ac:dyDescent="0.25">
      <c r="A68" s="12"/>
      <c r="B68" s="12" t="s">
        <v>75</v>
      </c>
      <c r="C68" s="51">
        <v>33924.879999999997</v>
      </c>
      <c r="D68" s="33"/>
    </row>
    <row r="69" spans="1:8" x14ac:dyDescent="0.25">
      <c r="A69" s="20"/>
      <c r="B69" s="12"/>
      <c r="D69" s="58"/>
      <c r="E69" s="57"/>
    </row>
    <row r="70" spans="1:8" x14ac:dyDescent="0.25">
      <c r="A70" s="12"/>
      <c r="B70" s="12"/>
      <c r="C70" s="57"/>
      <c r="H70" s="45"/>
    </row>
    <row r="71" spans="1:8" ht="15.75" x14ac:dyDescent="0.25">
      <c r="A71" s="52"/>
      <c r="B71" s="53"/>
      <c r="C71" s="54"/>
    </row>
    <row r="72" spans="1:8" ht="15.75" x14ac:dyDescent="0.25">
      <c r="A72" s="52"/>
      <c r="B72" s="53"/>
      <c r="C72" s="37">
        <f>SUM(C64:C68)</f>
        <v>156536.04</v>
      </c>
    </row>
    <row r="73" spans="1:8" ht="31.5" customHeight="1" x14ac:dyDescent="0.25">
      <c r="A73" s="50"/>
      <c r="B73" s="12"/>
      <c r="C73" s="40"/>
      <c r="D73" s="19"/>
      <c r="E73" s="57"/>
    </row>
    <row r="74" spans="1:8" x14ac:dyDescent="0.25">
      <c r="B74" s="47" t="s">
        <v>57</v>
      </c>
      <c r="C74" s="48">
        <f>+C59-C72</f>
        <v>300853.10759999999</v>
      </c>
      <c r="D74" s="53"/>
      <c r="E74" s="53"/>
      <c r="F74" s="53"/>
      <c r="G74" s="53"/>
    </row>
    <row r="75" spans="1:8" x14ac:dyDescent="0.25">
      <c r="A75" s="15"/>
      <c r="D75" s="53"/>
      <c r="E75" s="53"/>
      <c r="F75" s="53"/>
      <c r="G75" s="53"/>
    </row>
    <row r="76" spans="1:8" x14ac:dyDescent="0.25">
      <c r="A76" s="15"/>
      <c r="B76" s="12"/>
      <c r="D76" s="53"/>
      <c r="E76" s="53"/>
      <c r="F76" s="53"/>
      <c r="G76" s="53"/>
    </row>
    <row r="77" spans="1:8" ht="28.5" customHeight="1" x14ac:dyDescent="0.25">
      <c r="A77" s="50"/>
      <c r="B77" s="12"/>
      <c r="C77" s="38"/>
      <c r="D77" s="53"/>
      <c r="E77" s="53"/>
      <c r="F77" s="53"/>
      <c r="G77" s="53"/>
    </row>
    <row r="78" spans="1:8" ht="30" customHeight="1" x14ac:dyDescent="0.25">
      <c r="A78" s="50"/>
      <c r="B78" s="50"/>
      <c r="C78" s="55"/>
    </row>
    <row r="79" spans="1:8" x14ac:dyDescent="0.25">
      <c r="A79" s="12"/>
      <c r="B79" s="50"/>
      <c r="C79" s="40"/>
    </row>
    <row r="80" spans="1:8" x14ac:dyDescent="0.25">
      <c r="A80" s="20"/>
      <c r="B80" s="12"/>
      <c r="C80" s="56"/>
    </row>
    <row r="81" spans="1:4" x14ac:dyDescent="0.25">
      <c r="B81" s="12"/>
    </row>
    <row r="82" spans="1:4" ht="15.75" x14ac:dyDescent="0.25">
      <c r="A82" s="13"/>
    </row>
    <row r="83" spans="1:4" ht="15.75" x14ac:dyDescent="0.25">
      <c r="A83" s="13"/>
    </row>
    <row r="84" spans="1:4" x14ac:dyDescent="0.25">
      <c r="A84" s="15"/>
    </row>
    <row r="85" spans="1:4" x14ac:dyDescent="0.25">
      <c r="A85" s="15"/>
      <c r="D85" s="39"/>
    </row>
    <row r="86" spans="1:4" x14ac:dyDescent="0.25">
      <c r="A86" s="50"/>
      <c r="B86" s="12"/>
      <c r="C86" s="38"/>
      <c r="D86" s="77"/>
    </row>
    <row r="87" spans="1:4" ht="29.25" customHeight="1" x14ac:dyDescent="0.25">
      <c r="A87" s="50"/>
      <c r="B87" s="50"/>
      <c r="C87" s="41"/>
      <c r="D87" s="77"/>
    </row>
    <row r="88" spans="1:4" ht="30" customHeight="1" x14ac:dyDescent="0.25">
      <c r="A88" s="50"/>
      <c r="B88" s="50"/>
      <c r="C88" s="42"/>
      <c r="D88" s="77"/>
    </row>
    <row r="89" spans="1:4" ht="30.75" customHeight="1" x14ac:dyDescent="0.25">
      <c r="A89" s="50"/>
      <c r="B89" s="50"/>
      <c r="C89" s="43"/>
      <c r="D89" s="77"/>
    </row>
    <row r="90" spans="1:4" x14ac:dyDescent="0.25">
      <c r="A90" s="12"/>
      <c r="B90" s="50"/>
      <c r="C90" s="43"/>
      <c r="D90" s="77"/>
    </row>
    <row r="91" spans="1:4" x14ac:dyDescent="0.25">
      <c r="A91" s="20"/>
      <c r="B91" s="12"/>
      <c r="C91" s="44"/>
    </row>
  </sheetData>
  <mergeCells count="16">
    <mergeCell ref="D86:D90"/>
    <mergeCell ref="A57:B57"/>
    <mergeCell ref="D55:D57"/>
    <mergeCell ref="D58:D59"/>
    <mergeCell ref="A59:B59"/>
    <mergeCell ref="A1:G1"/>
    <mergeCell ref="D26:D29"/>
    <mergeCell ref="A30:B30"/>
    <mergeCell ref="B24:C24"/>
    <mergeCell ref="A56:B56"/>
    <mergeCell ref="D37:D39"/>
    <mergeCell ref="A39:B39"/>
    <mergeCell ref="A38:B38"/>
    <mergeCell ref="A37:B37"/>
    <mergeCell ref="A55:B55"/>
    <mergeCell ref="A54:B5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 capacità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monti</dc:creator>
  <cp:lastModifiedBy>Roberta Rondi</cp:lastModifiedBy>
  <cp:lastPrinted>2026-03-16T16:32:34Z</cp:lastPrinted>
  <dcterms:created xsi:type="dcterms:W3CDTF">2020-05-03T19:13:44Z</dcterms:created>
  <dcterms:modified xsi:type="dcterms:W3CDTF">2026-03-16T17:09:34Z</dcterms:modified>
</cp:coreProperties>
</file>