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rondir\Desktop\"/>
    </mc:Choice>
  </mc:AlternateContent>
  <xr:revisionPtr revIDLastSave="0" documentId="8_{FD84B4BE-4393-4DF9-B839-329071AC14F5}" xr6:coauthVersionLast="47" xr6:coauthVersionMax="47" xr10:uidLastSave="{00000000-0000-0000-0000-000000000000}"/>
  <bookViews>
    <workbookView xWindow="-120" yWindow="-120" windowWidth="29040" windowHeight="15720" tabRatio="509" xr2:uid="{00000000-000D-0000-FFFF-FFFF00000000}"/>
  </bookViews>
  <sheets>
    <sheet name="Entrate" sheetId="1" r:id="rId1"/>
    <sheet name="Uscite" sheetId="2" r:id="rId2"/>
    <sheet name="PV-Entrate" sheetId="5" state="hidden" r:id="rId3"/>
    <sheet name="PV-Uscite" sheetId="6" state="hidden" r:id="rId4"/>
    <sheet name="Tabelle-U" sheetId="3" state="hidden" r:id="rId5"/>
    <sheet name="PF" sheetId="4" state="hidden" r:id="rId6"/>
    <sheet name="Equilibri 2023" sheetId="7" state="hidden" r:id="rId7"/>
    <sheet name="Equilibri 2024" sheetId="9" state="hidden" r:id="rId8"/>
    <sheet name="Equilibri 2025" sheetId="8" state="hidden" r:id="rId9"/>
  </sheets>
  <externalReferences>
    <externalReference r:id="rId10"/>
  </externalReferences>
  <definedNames>
    <definedName name="_xlnm._FilterDatabase" localSheetId="5" hidden="1">PF!$B$5:$E$3468</definedName>
    <definedName name="a">Uscite!#REF!</definedName>
    <definedName name="_xlnm.Print_Area" localSheetId="0">Entrate!$C$1:$M$180</definedName>
    <definedName name="_xlnm.Print_Area" localSheetId="5">PF!$B$1:$E$3468</definedName>
    <definedName name="_xlnm.Print_Area" localSheetId="2">'PV-Entrate'!$A$2:$H$119</definedName>
    <definedName name="_xlnm.Print_Area" localSheetId="3">'PV-Uscite'!$A$2:$H$457</definedName>
    <definedName name="_xlnm.Print_Area" localSheetId="1">Uscite!$G$1:$P$527</definedName>
    <definedName name="F">Uscite!#REF!</definedName>
    <definedName name="_xlnm.Print_Titles" localSheetId="0">Entrate!$9:$9</definedName>
    <definedName name="_xlnm.Print_Titles" localSheetId="5">PF!$1:$5</definedName>
    <definedName name="_xlnm.Print_Titles" localSheetId="1">Uscite!$8:$8</definedName>
    <definedName name="TitoliEntrate">'Tabelle-U'!$H$10:$I$18</definedName>
  </definedNames>
  <calcPr calcId="191029"/>
  <pivotCaches>
    <pivotCache cacheId="0" r:id="rId11"/>
    <pivotCache cacheId="1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4" i="2" l="1"/>
  <c r="C354" i="2" s="1"/>
  <c r="G354" i="2"/>
  <c r="L113" i="1"/>
  <c r="D354" i="2" l="1"/>
  <c r="E354" i="2" s="1"/>
  <c r="J19" i="1"/>
  <c r="B147" i="1" l="1"/>
  <c r="D147" i="1"/>
  <c r="B36" i="1"/>
  <c r="C36" i="1" s="1"/>
  <c r="D36" i="1" s="1"/>
  <c r="B35" i="1"/>
  <c r="C35" i="1" s="1"/>
  <c r="D35" i="1" s="1"/>
  <c r="B34" i="1"/>
  <c r="C34" i="1" s="1"/>
  <c r="D34" i="1" s="1"/>
  <c r="B33" i="1"/>
  <c r="C33" i="1" s="1"/>
  <c r="D33" i="1" s="1"/>
  <c r="B32" i="1"/>
  <c r="C32" i="1" s="1"/>
  <c r="D32" i="1" s="1"/>
  <c r="B92" i="1"/>
  <c r="D92" i="1" s="1"/>
  <c r="B124" i="2"/>
  <c r="C124" i="2" s="1"/>
  <c r="G124" i="2"/>
  <c r="B334" i="2"/>
  <c r="C334" i="2" s="1"/>
  <c r="G334" i="2"/>
  <c r="B422" i="2"/>
  <c r="C422" i="2" s="1"/>
  <c r="G422" i="2"/>
  <c r="B423" i="2"/>
  <c r="C423" i="2" s="1"/>
  <c r="G423" i="2"/>
  <c r="B424" i="2"/>
  <c r="C424" i="2" s="1"/>
  <c r="G424" i="2"/>
  <c r="B425" i="2"/>
  <c r="C425" i="2" s="1"/>
  <c r="G425" i="2"/>
  <c r="B462" i="2"/>
  <c r="C462" i="2" s="1"/>
  <c r="F462" i="2"/>
  <c r="G462" i="2" s="1"/>
  <c r="B426" i="2"/>
  <c r="C426" i="2" s="1"/>
  <c r="G426" i="2"/>
  <c r="B427" i="2"/>
  <c r="C427" i="2" s="1"/>
  <c r="G427" i="2"/>
  <c r="B428" i="2"/>
  <c r="C428" i="2" s="1"/>
  <c r="G428" i="2"/>
  <c r="B419" i="2"/>
  <c r="C419" i="2" s="1"/>
  <c r="B420" i="2"/>
  <c r="C420" i="2" s="1"/>
  <c r="B421" i="2"/>
  <c r="D421" i="2" s="1"/>
  <c r="E421" i="2" s="1"/>
  <c r="G419" i="2"/>
  <c r="G420" i="2"/>
  <c r="G421" i="2"/>
  <c r="B258" i="2"/>
  <c r="C258" i="2" s="1"/>
  <c r="F258" i="2"/>
  <c r="G258" i="2" s="1"/>
  <c r="B259" i="2"/>
  <c r="C259" i="2" s="1"/>
  <c r="B260" i="2"/>
  <c r="D260" i="2" s="1"/>
  <c r="E260" i="2" s="1"/>
  <c r="F259" i="2"/>
  <c r="G259" i="2" s="1"/>
  <c r="F260" i="2"/>
  <c r="G260" i="2" s="1"/>
  <c r="B113" i="1"/>
  <c r="D113" i="1" s="1"/>
  <c r="M209" i="2"/>
  <c r="D124" i="2" l="1"/>
  <c r="E124" i="2" s="1"/>
  <c r="D425" i="2"/>
  <c r="E425" i="2" s="1"/>
  <c r="D334" i="2"/>
  <c r="E334" i="2" s="1"/>
  <c r="D422" i="2"/>
  <c r="E422" i="2" s="1"/>
  <c r="D424" i="2"/>
  <c r="E424" i="2" s="1"/>
  <c r="D423" i="2"/>
  <c r="E423" i="2" s="1"/>
  <c r="D462" i="2"/>
  <c r="E462" i="2" s="1"/>
  <c r="D426" i="2"/>
  <c r="E426" i="2" s="1"/>
  <c r="D427" i="2"/>
  <c r="E427" i="2" s="1"/>
  <c r="D259" i="2"/>
  <c r="E259" i="2" s="1"/>
  <c r="D419" i="2"/>
  <c r="E419" i="2" s="1"/>
  <c r="D428" i="2"/>
  <c r="E428" i="2" s="1"/>
  <c r="D420" i="2"/>
  <c r="E420" i="2" s="1"/>
  <c r="C421" i="2"/>
  <c r="D258" i="2"/>
  <c r="E258" i="2" s="1"/>
  <c r="C260" i="2"/>
  <c r="B471" i="2"/>
  <c r="C471" i="2" s="1"/>
  <c r="F471" i="2"/>
  <c r="G471" i="2" s="1"/>
  <c r="B450" i="2"/>
  <c r="C450" i="2" s="1"/>
  <c r="F450" i="2"/>
  <c r="G450" i="2" s="1"/>
  <c r="B328" i="2"/>
  <c r="C328" i="2" s="1"/>
  <c r="F328" i="2"/>
  <c r="G328" i="2" s="1"/>
  <c r="B148" i="2"/>
  <c r="C148" i="2" s="1"/>
  <c r="F148" i="2"/>
  <c r="G148" i="2" s="1"/>
  <c r="B121" i="2"/>
  <c r="C121" i="2" s="1"/>
  <c r="F121" i="2"/>
  <c r="G121" i="2" s="1"/>
  <c r="B94" i="2"/>
  <c r="C94" i="2" s="1"/>
  <c r="F94" i="2"/>
  <c r="G94" i="2" s="1"/>
  <c r="B41" i="2"/>
  <c r="C41" i="2" s="1"/>
  <c r="F41" i="2"/>
  <c r="G41" i="2" s="1"/>
  <c r="B122" i="1"/>
  <c r="C122" i="1" s="1"/>
  <c r="D122" i="1" s="1"/>
  <c r="B112" i="1"/>
  <c r="C112" i="1" s="1"/>
  <c r="D112" i="1" s="1"/>
  <c r="B29" i="1"/>
  <c r="C29" i="1" s="1"/>
  <c r="D29" i="1" s="1"/>
  <c r="B30" i="1"/>
  <c r="C30" i="1" s="1"/>
  <c r="D30" i="1" s="1"/>
  <c r="B31" i="1"/>
  <c r="C31" i="1" s="1"/>
  <c r="D31" i="1" s="1"/>
  <c r="F526" i="2"/>
  <c r="B411" i="2"/>
  <c r="C411" i="2" s="1"/>
  <c r="F411" i="2"/>
  <c r="G411" i="2" s="1"/>
  <c r="B381" i="2"/>
  <c r="C381" i="2" s="1"/>
  <c r="B382" i="2"/>
  <c r="C382" i="2" s="1"/>
  <c r="F381" i="2"/>
  <c r="G381" i="2" s="1"/>
  <c r="F382" i="2"/>
  <c r="G382" i="2" s="1"/>
  <c r="B109" i="2"/>
  <c r="C109" i="2" s="1"/>
  <c r="B110" i="2"/>
  <c r="C110" i="2" s="1"/>
  <c r="F109" i="2"/>
  <c r="G109" i="2" s="1"/>
  <c r="F110" i="2"/>
  <c r="G110" i="2" s="1"/>
  <c r="B84" i="2"/>
  <c r="C84" i="2" s="1"/>
  <c r="F84" i="2"/>
  <c r="G84" i="2" s="1"/>
  <c r="B22" i="2"/>
  <c r="C22" i="2" s="1"/>
  <c r="F22" i="2"/>
  <c r="G22" i="2" s="1"/>
  <c r="B120" i="1"/>
  <c r="C120" i="1" s="1"/>
  <c r="D120" i="1" s="1"/>
  <c r="B121" i="1"/>
  <c r="C121" i="1" s="1"/>
  <c r="D121" i="1" s="1"/>
  <c r="F449" i="2"/>
  <c r="G449" i="2" s="1"/>
  <c r="B449" i="2"/>
  <c r="D449" i="2" s="1"/>
  <c r="E449" i="2" s="1"/>
  <c r="O523" i="2"/>
  <c r="O522" i="2"/>
  <c r="O521" i="2"/>
  <c r="O519" i="2"/>
  <c r="O518" i="2"/>
  <c r="O517" i="2"/>
  <c r="O516" i="2"/>
  <c r="O513" i="2"/>
  <c r="O512" i="2"/>
  <c r="O511" i="2"/>
  <c r="O509" i="2"/>
  <c r="O508" i="2"/>
  <c r="O505" i="2"/>
  <c r="O504" i="2"/>
  <c r="O433" i="2"/>
  <c r="O413" i="2"/>
  <c r="O412" i="2"/>
  <c r="O377" i="2"/>
  <c r="O376" i="2"/>
  <c r="O375" i="2"/>
  <c r="O374" i="2"/>
  <c r="O372" i="2"/>
  <c r="O371" i="2"/>
  <c r="O370" i="2"/>
  <c r="O369" i="2"/>
  <c r="O368" i="2"/>
  <c r="O367" i="2"/>
  <c r="O366" i="2"/>
  <c r="O360" i="2"/>
  <c r="O337" i="2"/>
  <c r="O336" i="2"/>
  <c r="O333" i="2"/>
  <c r="O156" i="2"/>
  <c r="O155" i="2"/>
  <c r="O131" i="2"/>
  <c r="O130" i="2"/>
  <c r="O128" i="2"/>
  <c r="O127" i="2"/>
  <c r="O122" i="2"/>
  <c r="O118" i="2"/>
  <c r="O97" i="2"/>
  <c r="O96" i="2"/>
  <c r="O93" i="2"/>
  <c r="O92" i="2"/>
  <c r="O91" i="2"/>
  <c r="O90" i="2"/>
  <c r="O88" i="2"/>
  <c r="O87" i="2"/>
  <c r="O86" i="2"/>
  <c r="O85" i="2"/>
  <c r="O81" i="2"/>
  <c r="O80" i="2"/>
  <c r="O79" i="2"/>
  <c r="O78" i="2"/>
  <c r="O77" i="2"/>
  <c r="O76" i="2"/>
  <c r="O74" i="2"/>
  <c r="O72" i="2"/>
  <c r="O71" i="2"/>
  <c r="O70" i="2"/>
  <c r="O69" i="2"/>
  <c r="O68" i="2"/>
  <c r="O67" i="2"/>
  <c r="O66" i="2"/>
  <c r="O65" i="2"/>
  <c r="O63" i="2"/>
  <c r="O62" i="2"/>
  <c r="O60" i="2"/>
  <c r="O59" i="2"/>
  <c r="O58" i="2"/>
  <c r="O53" i="2"/>
  <c r="O52" i="2"/>
  <c r="O51" i="2"/>
  <c r="O50" i="2"/>
  <c r="O48" i="2"/>
  <c r="O47" i="2"/>
  <c r="O45" i="2"/>
  <c r="O44" i="2"/>
  <c r="O43" i="2"/>
  <c r="O21" i="2"/>
  <c r="O18" i="2"/>
  <c r="O14" i="2"/>
  <c r="O13" i="2"/>
  <c r="O12" i="2"/>
  <c r="O11" i="2"/>
  <c r="O9" i="2"/>
  <c r="L145" i="1"/>
  <c r="L136" i="1"/>
  <c r="L111" i="1"/>
  <c r="L106" i="1"/>
  <c r="L105" i="1"/>
  <c r="L102" i="1"/>
  <c r="L90" i="1"/>
  <c r="L87" i="1"/>
  <c r="L86" i="1"/>
  <c r="L85" i="1"/>
  <c r="L75" i="1"/>
  <c r="L59" i="1"/>
  <c r="L58" i="1"/>
  <c r="L56" i="1"/>
  <c r="L27" i="1"/>
  <c r="L24" i="1"/>
  <c r="L23" i="1"/>
  <c r="L22" i="1"/>
  <c r="L21" i="1"/>
  <c r="L19" i="1"/>
  <c r="L18" i="1"/>
  <c r="L17" i="1"/>
  <c r="L16" i="1"/>
  <c r="L15" i="1"/>
  <c r="L13" i="1"/>
  <c r="B10" i="2"/>
  <c r="C10" i="2" s="1"/>
  <c r="F10" i="2"/>
  <c r="G10" i="2" s="1"/>
  <c r="D471" i="2" l="1"/>
  <c r="E471" i="2" s="1"/>
  <c r="D450" i="2"/>
  <c r="E450" i="2" s="1"/>
  <c r="D328" i="2"/>
  <c r="E328" i="2" s="1"/>
  <c r="D148" i="2"/>
  <c r="E148" i="2" s="1"/>
  <c r="D121" i="2"/>
  <c r="E121" i="2" s="1"/>
  <c r="D94" i="2"/>
  <c r="E94" i="2" s="1"/>
  <c r="D41" i="2"/>
  <c r="E41" i="2" s="1"/>
  <c r="D109" i="2"/>
  <c r="E109" i="2" s="1"/>
  <c r="D382" i="2"/>
  <c r="E382" i="2" s="1"/>
  <c r="D411" i="2"/>
  <c r="E411" i="2" s="1"/>
  <c r="D381" i="2"/>
  <c r="E381" i="2" s="1"/>
  <c r="D110" i="2"/>
  <c r="E110" i="2" s="1"/>
  <c r="D84" i="2"/>
  <c r="E84" i="2" s="1"/>
  <c r="O527" i="2"/>
  <c r="D22" i="2"/>
  <c r="E22" i="2" s="1"/>
  <c r="L180" i="1"/>
  <c r="C449" i="2"/>
  <c r="O2" i="2"/>
  <c r="L3" i="1" s="1"/>
  <c r="L2" i="1"/>
  <c r="D10" i="2"/>
  <c r="E10" i="2" s="1"/>
  <c r="K180" i="1"/>
  <c r="J180" i="1"/>
  <c r="N527" i="2"/>
  <c r="M527" i="2"/>
  <c r="B50" i="1"/>
  <c r="C50" i="1" s="1"/>
  <c r="D50" i="1" s="1"/>
  <c r="O3" i="2" l="1"/>
  <c r="O4" i="2" s="1"/>
  <c r="L4" i="1"/>
  <c r="B173" i="1"/>
  <c r="C173" i="1" s="1"/>
  <c r="D173" i="1" s="1"/>
  <c r="B14" i="1" l="1"/>
  <c r="C14" i="1" s="1"/>
  <c r="D14" i="1" s="1"/>
  <c r="B106" i="1" l="1"/>
  <c r="C106" i="1" s="1"/>
  <c r="D106" i="1" s="1"/>
  <c r="H2" i="1" l="1"/>
  <c r="K3" i="2" s="1"/>
  <c r="K2" i="2"/>
  <c r="K4" i="2" l="1"/>
  <c r="H3" i="1"/>
  <c r="H4" i="1" s="1"/>
  <c r="K527" i="2"/>
  <c r="B143" i="1" l="1"/>
  <c r="C143" i="1" s="1"/>
  <c r="D143" i="1" s="1"/>
  <c r="L527" i="2" l="1"/>
  <c r="B128" i="1" l="1"/>
  <c r="C128" i="1" s="1"/>
  <c r="D128" i="1" s="1"/>
  <c r="B451" i="2"/>
  <c r="C451" i="2" s="1"/>
  <c r="F451" i="2"/>
  <c r="G451" i="2" s="1"/>
  <c r="D451" i="2" l="1"/>
  <c r="E451" i="2" s="1"/>
  <c r="H180" i="1"/>
  <c r="F385" i="2"/>
  <c r="G385" i="2" s="1"/>
  <c r="B385" i="2"/>
  <c r="D385" i="2" s="1"/>
  <c r="E385" i="2" s="1"/>
  <c r="C385" i="2" l="1"/>
  <c r="B39" i="2" l="1"/>
  <c r="C39" i="2" s="1"/>
  <c r="F39" i="2"/>
  <c r="G39" i="2" s="1"/>
  <c r="D39" i="2" l="1"/>
  <c r="E39" i="2" s="1"/>
  <c r="B105" i="2"/>
  <c r="C105" i="2" s="1"/>
  <c r="F105" i="2"/>
  <c r="G105" i="2" s="1"/>
  <c r="D105" i="2" l="1"/>
  <c r="E105" i="2" s="1"/>
  <c r="B470" i="2"/>
  <c r="C470" i="2" s="1"/>
  <c r="F470" i="2"/>
  <c r="G470" i="2" s="1"/>
  <c r="B256" i="2"/>
  <c r="D256" i="2" s="1"/>
  <c r="E256" i="2" s="1"/>
  <c r="F256" i="2"/>
  <c r="G256" i="2" s="1"/>
  <c r="B409" i="2"/>
  <c r="C409" i="2" s="1"/>
  <c r="F409" i="2"/>
  <c r="G409" i="2" s="1"/>
  <c r="B469" i="2"/>
  <c r="C469" i="2" s="1"/>
  <c r="F469" i="2"/>
  <c r="G469" i="2" s="1"/>
  <c r="I180" i="1"/>
  <c r="B457" i="2"/>
  <c r="C457" i="2" s="1"/>
  <c r="F457" i="2"/>
  <c r="G457" i="2" s="1"/>
  <c r="B436" i="2"/>
  <c r="C436" i="2" s="1"/>
  <c r="F436" i="2"/>
  <c r="G436" i="2" s="1"/>
  <c r="B314" i="2"/>
  <c r="C314" i="2" s="1"/>
  <c r="F314" i="2"/>
  <c r="G314" i="2" s="1"/>
  <c r="B502" i="2"/>
  <c r="C502" i="2" s="1"/>
  <c r="F502" i="2"/>
  <c r="G502" i="2" s="1"/>
  <c r="B435" i="2"/>
  <c r="C435" i="2" s="1"/>
  <c r="F435" i="2"/>
  <c r="G435" i="2" s="1"/>
  <c r="B386" i="2"/>
  <c r="C386" i="2" s="1"/>
  <c r="F386" i="2"/>
  <c r="G386" i="2" s="1"/>
  <c r="B252" i="2"/>
  <c r="C252" i="2" s="1"/>
  <c r="F252" i="2"/>
  <c r="G252" i="2" s="1"/>
  <c r="B103" i="2"/>
  <c r="C103" i="2" s="1"/>
  <c r="F103" i="2"/>
  <c r="G103" i="2" s="1"/>
  <c r="B142" i="1"/>
  <c r="C142" i="1" s="1"/>
  <c r="D142" i="1" s="1"/>
  <c r="B144" i="1"/>
  <c r="C144" i="1" s="1"/>
  <c r="D144" i="1" s="1"/>
  <c r="B94" i="1"/>
  <c r="C94" i="1" s="1"/>
  <c r="D94" i="1" s="1"/>
  <c r="B49" i="1"/>
  <c r="C49" i="1" s="1"/>
  <c r="D49" i="1" s="1"/>
  <c r="C256" i="2" l="1"/>
  <c r="D409" i="2"/>
  <c r="E409" i="2" s="1"/>
  <c r="D469" i="2"/>
  <c r="E469" i="2" s="1"/>
  <c r="D470" i="2"/>
  <c r="E470" i="2" s="1"/>
  <c r="D386" i="2"/>
  <c r="E386" i="2" s="1"/>
  <c r="D457" i="2"/>
  <c r="E457" i="2" s="1"/>
  <c r="D436" i="2"/>
  <c r="E436" i="2" s="1"/>
  <c r="D314" i="2"/>
  <c r="E314" i="2" s="1"/>
  <c r="D502" i="2"/>
  <c r="E502" i="2" s="1"/>
  <c r="D435" i="2"/>
  <c r="E435" i="2" s="1"/>
  <c r="D252" i="2"/>
  <c r="E252" i="2" s="1"/>
  <c r="D103" i="2"/>
  <c r="E103" i="2" s="1"/>
  <c r="B40" i="2" l="1"/>
  <c r="C40" i="2" s="1"/>
  <c r="F40" i="2"/>
  <c r="G40" i="2" s="1"/>
  <c r="B93" i="1"/>
  <c r="C93" i="1" s="1"/>
  <c r="D93" i="1" s="1"/>
  <c r="B38" i="2"/>
  <c r="C38" i="2" s="1"/>
  <c r="F38" i="2"/>
  <c r="G38" i="2" s="1"/>
  <c r="D40" i="2" l="1"/>
  <c r="E40" i="2" s="1"/>
  <c r="D38" i="2"/>
  <c r="E38" i="2" s="1"/>
  <c r="I2" i="1" l="1"/>
  <c r="L3" i="2" s="1"/>
  <c r="K2" i="1"/>
  <c r="N3" i="2" s="1"/>
  <c r="J2" i="1"/>
  <c r="M3" i="2" s="1"/>
  <c r="N2" i="2"/>
  <c r="M2" i="2"/>
  <c r="N4" i="2" l="1"/>
  <c r="K3" i="1"/>
  <c r="K4" i="1" s="1"/>
  <c r="M4" i="2"/>
  <c r="J3" i="1"/>
  <c r="J4" i="1" s="1"/>
  <c r="B139" i="1"/>
  <c r="C139" i="1" s="1"/>
  <c r="D139" i="1" s="1"/>
  <c r="B48" i="1"/>
  <c r="C48" i="1" s="1"/>
  <c r="D48" i="1" s="1"/>
  <c r="B138" i="1" l="1"/>
  <c r="C138" i="1" s="1"/>
  <c r="D138" i="1" s="1"/>
  <c r="B137" i="1" l="1"/>
  <c r="C137" i="1" s="1"/>
  <c r="D137" i="1" s="1"/>
  <c r="B505" i="2" l="1"/>
  <c r="C505" i="2" s="1"/>
  <c r="F505" i="2"/>
  <c r="G505" i="2" s="1"/>
  <c r="D505" i="2" l="1"/>
  <c r="E505" i="2" s="1"/>
  <c r="B76" i="1"/>
  <c r="C76" i="1" s="1"/>
  <c r="D76" i="1" s="1"/>
  <c r="B140" i="1" l="1"/>
  <c r="C140" i="1" s="1"/>
  <c r="D140" i="1" s="1"/>
  <c r="B501" i="2" l="1"/>
  <c r="C501" i="2" s="1"/>
  <c r="F501" i="2"/>
  <c r="G501" i="2" s="1"/>
  <c r="D501" i="2" l="1"/>
  <c r="E501" i="2" s="1"/>
  <c r="B36" i="2"/>
  <c r="C36" i="2" s="1"/>
  <c r="B37" i="2"/>
  <c r="D37" i="2" s="1"/>
  <c r="E37" i="2" s="1"/>
  <c r="F36" i="2"/>
  <c r="G36" i="2" s="1"/>
  <c r="F37" i="2"/>
  <c r="G37" i="2" s="1"/>
  <c r="D36" i="2" l="1"/>
  <c r="E36" i="2" s="1"/>
  <c r="C37" i="2"/>
  <c r="B453" i="2" l="1"/>
  <c r="C453" i="2" s="1"/>
  <c r="F453" i="2"/>
  <c r="G453" i="2" s="1"/>
  <c r="B429" i="2"/>
  <c r="C429" i="2" s="1"/>
  <c r="F429" i="2"/>
  <c r="G429" i="2" s="1"/>
  <c r="B238" i="2"/>
  <c r="C238" i="2" s="1"/>
  <c r="F238" i="2"/>
  <c r="G238" i="2" s="1"/>
  <c r="B123" i="2"/>
  <c r="C123" i="2" s="1"/>
  <c r="F123" i="2"/>
  <c r="G123" i="2" s="1"/>
  <c r="B35" i="2"/>
  <c r="C35" i="2" s="1"/>
  <c r="F35" i="2"/>
  <c r="G35" i="2" s="1"/>
  <c r="B119" i="1"/>
  <c r="C119" i="1" s="1"/>
  <c r="D119" i="1" s="1"/>
  <c r="B123" i="1"/>
  <c r="C123" i="1" s="1"/>
  <c r="D123" i="1" s="1"/>
  <c r="B116" i="1"/>
  <c r="C116" i="1" s="1"/>
  <c r="D116" i="1" s="1"/>
  <c r="B47" i="1"/>
  <c r="C47" i="1" s="1"/>
  <c r="D47" i="1" s="1"/>
  <c r="D453" i="2" l="1"/>
  <c r="E453" i="2" s="1"/>
  <c r="D429" i="2"/>
  <c r="E429" i="2" s="1"/>
  <c r="D123" i="2"/>
  <c r="E123" i="2" s="1"/>
  <c r="D238" i="2"/>
  <c r="E238" i="2" s="1"/>
  <c r="D35" i="2"/>
  <c r="E35" i="2" s="1"/>
  <c r="B406" i="2" l="1"/>
  <c r="C406" i="2" s="1"/>
  <c r="B407" i="2"/>
  <c r="C407" i="2" s="1"/>
  <c r="B408" i="2"/>
  <c r="D408" i="2" s="1"/>
  <c r="E408" i="2" s="1"/>
  <c r="F406" i="2"/>
  <c r="G406" i="2" s="1"/>
  <c r="F407" i="2"/>
  <c r="G407" i="2" s="1"/>
  <c r="F408" i="2"/>
  <c r="G408" i="2" s="1"/>
  <c r="B458" i="2"/>
  <c r="C458" i="2" s="1"/>
  <c r="B459" i="2"/>
  <c r="D459" i="2" s="1"/>
  <c r="E459" i="2" s="1"/>
  <c r="F458" i="2"/>
  <c r="G458" i="2" s="1"/>
  <c r="F459" i="2"/>
  <c r="G459" i="2" s="1"/>
  <c r="B400" i="2"/>
  <c r="C400" i="2" s="1"/>
  <c r="F400" i="2"/>
  <c r="G400" i="2" s="1"/>
  <c r="B23" i="2"/>
  <c r="D23" i="2" s="1"/>
  <c r="E23" i="2" s="1"/>
  <c r="B24" i="2"/>
  <c r="D24" i="2" s="1"/>
  <c r="E24" i="2" s="1"/>
  <c r="B25" i="2"/>
  <c r="D25" i="2" s="1"/>
  <c r="E25" i="2" s="1"/>
  <c r="B26" i="2"/>
  <c r="C26" i="2" s="1"/>
  <c r="B27" i="2"/>
  <c r="C27" i="2" s="1"/>
  <c r="B28" i="2"/>
  <c r="D28" i="2" s="1"/>
  <c r="E28" i="2" s="1"/>
  <c r="B29" i="2"/>
  <c r="C29" i="2" s="1"/>
  <c r="B30" i="2"/>
  <c r="C30" i="2" s="1"/>
  <c r="B31" i="2"/>
  <c r="D31" i="2" s="1"/>
  <c r="E31" i="2" s="1"/>
  <c r="B32" i="2"/>
  <c r="C32" i="2" s="1"/>
  <c r="B33" i="2"/>
  <c r="C33" i="2" s="1"/>
  <c r="B34" i="2"/>
  <c r="C34" i="2" s="1"/>
  <c r="F23" i="2"/>
  <c r="G23" i="2" s="1"/>
  <c r="F24" i="2"/>
  <c r="G24" i="2" s="1"/>
  <c r="F25" i="2"/>
  <c r="G25" i="2" s="1"/>
  <c r="F26" i="2"/>
  <c r="G26" i="2" s="1"/>
  <c r="F27" i="2"/>
  <c r="G27" i="2" s="1"/>
  <c r="F28" i="2"/>
  <c r="G28" i="2" s="1"/>
  <c r="F29" i="2"/>
  <c r="G29" i="2" s="1"/>
  <c r="F30" i="2"/>
  <c r="G30" i="2" s="1"/>
  <c r="F31" i="2"/>
  <c r="G31" i="2" s="1"/>
  <c r="F32" i="2"/>
  <c r="G32" i="2" s="1"/>
  <c r="F33" i="2"/>
  <c r="G33" i="2" s="1"/>
  <c r="F34" i="2"/>
  <c r="G34" i="2" s="1"/>
  <c r="B74" i="1"/>
  <c r="C74" i="1" s="1"/>
  <c r="D74" i="1" s="1"/>
  <c r="B65" i="1"/>
  <c r="C65" i="1" s="1"/>
  <c r="D65" i="1" s="1"/>
  <c r="B66" i="1"/>
  <c r="C66" i="1" s="1"/>
  <c r="D66" i="1" s="1"/>
  <c r="B67" i="1"/>
  <c r="C67" i="1" s="1"/>
  <c r="D67" i="1" s="1"/>
  <c r="C25" i="2" l="1"/>
  <c r="C24" i="2"/>
  <c r="C23" i="2"/>
  <c r="D406" i="2"/>
  <c r="E406" i="2" s="1"/>
  <c r="D407" i="2"/>
  <c r="E407" i="2" s="1"/>
  <c r="C408" i="2"/>
  <c r="D27" i="2"/>
  <c r="E27" i="2" s="1"/>
  <c r="C31" i="2"/>
  <c r="D458" i="2"/>
  <c r="E458" i="2" s="1"/>
  <c r="C459" i="2"/>
  <c r="D32" i="2"/>
  <c r="E32" i="2" s="1"/>
  <c r="C28" i="2"/>
  <c r="D400" i="2"/>
  <c r="E400" i="2" s="1"/>
  <c r="D34" i="2"/>
  <c r="E34" i="2" s="1"/>
  <c r="D26" i="2"/>
  <c r="E26" i="2" s="1"/>
  <c r="D33" i="2"/>
  <c r="E33" i="2" s="1"/>
  <c r="D29" i="2"/>
  <c r="E29" i="2" s="1"/>
  <c r="D30" i="2"/>
  <c r="E30" i="2" s="1"/>
  <c r="F460" i="2"/>
  <c r="G460" i="2" s="1"/>
  <c r="B460" i="2"/>
  <c r="C460" i="2" s="1"/>
  <c r="D460" i="2" l="1"/>
  <c r="E460" i="2" s="1"/>
  <c r="B55" i="2"/>
  <c r="C55" i="2" s="1"/>
  <c r="F55" i="2"/>
  <c r="G55" i="2" s="1"/>
  <c r="B56" i="2"/>
  <c r="C56" i="2" s="1"/>
  <c r="F56" i="2"/>
  <c r="G56" i="2" s="1"/>
  <c r="B54" i="2"/>
  <c r="C54" i="2" s="1"/>
  <c r="F54" i="2"/>
  <c r="G54" i="2" s="1"/>
  <c r="D7" i="9"/>
  <c r="D6" i="9"/>
  <c r="F38" i="9" s="1"/>
  <c r="Q38" i="9" s="1"/>
  <c r="O33" i="9"/>
  <c r="K33" i="9"/>
  <c r="K42" i="9" s="1"/>
  <c r="O28" i="9"/>
  <c r="M28" i="9"/>
  <c r="M42" i="9" s="1"/>
  <c r="I27" i="9"/>
  <c r="O33" i="8"/>
  <c r="K33" i="8"/>
  <c r="K42" i="8" s="1"/>
  <c r="O28" i="8"/>
  <c r="M28" i="8"/>
  <c r="M42" i="8" s="1"/>
  <c r="I27" i="8"/>
  <c r="O33" i="7"/>
  <c r="O28" i="7"/>
  <c r="B347" i="2"/>
  <c r="C347" i="2" s="1"/>
  <c r="F347" i="2"/>
  <c r="G347" i="2" s="1"/>
  <c r="B89" i="2"/>
  <c r="C89" i="2" s="1"/>
  <c r="F89" i="2"/>
  <c r="G89" i="2" s="1"/>
  <c r="B85" i="2"/>
  <c r="C85" i="2" s="1"/>
  <c r="F85" i="2"/>
  <c r="G85" i="2" s="1"/>
  <c r="D55" i="2" l="1"/>
  <c r="E55" i="2" s="1"/>
  <c r="O42" i="8"/>
  <c r="O42" i="9"/>
  <c r="D56" i="2"/>
  <c r="E56" i="2" s="1"/>
  <c r="D54" i="2"/>
  <c r="E54" i="2" s="1"/>
  <c r="D38" i="9"/>
  <c r="Q49" i="9" s="1"/>
  <c r="D347" i="2"/>
  <c r="E347" i="2" s="1"/>
  <c r="D89" i="2"/>
  <c r="E89" i="2" s="1"/>
  <c r="D85" i="2"/>
  <c r="E85" i="2" s="1"/>
  <c r="D7" i="7"/>
  <c r="D6" i="7"/>
  <c r="F38" i="7" s="1"/>
  <c r="M28" i="7"/>
  <c r="M42" i="7" s="1"/>
  <c r="O42" i="7"/>
  <c r="K33" i="7"/>
  <c r="K42" i="7" s="1"/>
  <c r="I27" i="7"/>
  <c r="Q38" i="7" l="1"/>
  <c r="D38" i="7"/>
  <c r="Q49" i="7" l="1"/>
  <c r="B28" i="1" l="1"/>
  <c r="C28" i="1" s="1"/>
  <c r="D28" i="1" s="1"/>
  <c r="C414" i="2" l="1"/>
  <c r="E414" i="2"/>
  <c r="G414" i="2"/>
  <c r="B136" i="1"/>
  <c r="D136" i="1"/>
  <c r="B244" i="2" l="1"/>
  <c r="C244" i="2" s="1"/>
  <c r="F244" i="2"/>
  <c r="G244" i="2" s="1"/>
  <c r="D244" i="2" l="1"/>
  <c r="E244" i="2" s="1"/>
  <c r="B156" i="1"/>
  <c r="C156" i="1" s="1"/>
  <c r="D156" i="1" s="1"/>
  <c r="H7" i="7" l="1"/>
  <c r="H3" i="7"/>
  <c r="H6" i="7"/>
  <c r="I33" i="7" s="1"/>
  <c r="I42" i="7" s="1"/>
  <c r="H5" i="7"/>
  <c r="H4" i="7"/>
  <c r="D6" i="8"/>
  <c r="F38" i="8" s="1"/>
  <c r="Q38" i="8" s="1"/>
  <c r="D7" i="8"/>
  <c r="D4" i="9"/>
  <c r="D33" i="9" s="1"/>
  <c r="D3" i="7"/>
  <c r="D28" i="7" s="1"/>
  <c r="H9" i="7"/>
  <c r="B59" i="2"/>
  <c r="C59" i="2" s="1"/>
  <c r="F59" i="2"/>
  <c r="G59" i="2" s="1"/>
  <c r="B410" i="2"/>
  <c r="C410" i="2" s="1"/>
  <c r="F410" i="2"/>
  <c r="G410" i="2" s="1"/>
  <c r="D38" i="8" l="1"/>
  <c r="Q49" i="8" s="1"/>
  <c r="H4" i="9"/>
  <c r="H5" i="9"/>
  <c r="H7" i="8"/>
  <c r="H7" i="9"/>
  <c r="H6" i="9"/>
  <c r="I33" i="9" s="1"/>
  <c r="I42" i="9" s="1"/>
  <c r="H5" i="8"/>
  <c r="H3" i="8"/>
  <c r="H3" i="9"/>
  <c r="H9" i="8"/>
  <c r="H9" i="9"/>
  <c r="D3" i="9"/>
  <c r="D28" i="9" s="1"/>
  <c r="D42" i="9" s="1"/>
  <c r="D4" i="7"/>
  <c r="D33" i="7" s="1"/>
  <c r="D42" i="7" s="1"/>
  <c r="I3" i="7"/>
  <c r="F33" i="7" s="1"/>
  <c r="Q33" i="7" s="1"/>
  <c r="D59" i="2"/>
  <c r="E59" i="2" s="1"/>
  <c r="D410" i="2"/>
  <c r="E410" i="2" s="1"/>
  <c r="H6" i="8" l="1"/>
  <c r="I33" i="8" s="1"/>
  <c r="I42" i="8" s="1"/>
  <c r="H4" i="8"/>
  <c r="I3" i="9"/>
  <c r="F33" i="9" s="1"/>
  <c r="Q33" i="9" s="1"/>
  <c r="Q48" i="9" s="1"/>
  <c r="Q48" i="7"/>
  <c r="F28" i="7"/>
  <c r="B21" i="1"/>
  <c r="C21" i="1" s="1"/>
  <c r="D21" i="1" s="1"/>
  <c r="B22" i="1"/>
  <c r="C22" i="1" s="1"/>
  <c r="D22" i="1" s="1"/>
  <c r="B43" i="1"/>
  <c r="C43" i="1" s="1"/>
  <c r="D43" i="1" s="1"/>
  <c r="B117" i="1"/>
  <c r="C117" i="1" s="1"/>
  <c r="D117" i="1" s="1"/>
  <c r="B178" i="1"/>
  <c r="C178" i="1" s="1"/>
  <c r="D178" i="1" s="1"/>
  <c r="B177" i="1"/>
  <c r="C177" i="1" s="1"/>
  <c r="D177" i="1" s="1"/>
  <c r="F28" i="9" l="1"/>
  <c r="F42" i="9" s="1"/>
  <c r="F42" i="7"/>
  <c r="Q28" i="7"/>
  <c r="B155" i="1"/>
  <c r="C155" i="1" s="1"/>
  <c r="D155" i="1" s="1"/>
  <c r="B496" i="2"/>
  <c r="C496" i="2" s="1"/>
  <c r="F496" i="2"/>
  <c r="G496" i="2" s="1"/>
  <c r="B445" i="2"/>
  <c r="C445" i="2" s="1"/>
  <c r="F445" i="2"/>
  <c r="G445" i="2" s="1"/>
  <c r="B228" i="2"/>
  <c r="C228" i="2" s="1"/>
  <c r="F228" i="2"/>
  <c r="G228" i="2" s="1"/>
  <c r="Q28" i="9" l="1"/>
  <c r="Q47" i="9" s="1"/>
  <c r="Q47" i="7"/>
  <c r="Q42" i="7"/>
  <c r="Q50" i="7" s="1"/>
  <c r="D496" i="2"/>
  <c r="E496" i="2" s="1"/>
  <c r="D445" i="2"/>
  <c r="E445" i="2" s="1"/>
  <c r="D228" i="2"/>
  <c r="E228" i="2" s="1"/>
  <c r="B489" i="2"/>
  <c r="C489" i="2" s="1"/>
  <c r="F489" i="2"/>
  <c r="G489" i="2" s="1"/>
  <c r="B483" i="2"/>
  <c r="C483" i="2" s="1"/>
  <c r="B484" i="2"/>
  <c r="D484" i="2" s="1"/>
  <c r="E484" i="2" s="1"/>
  <c r="F483" i="2"/>
  <c r="G483" i="2" s="1"/>
  <c r="F484" i="2"/>
  <c r="G484" i="2" s="1"/>
  <c r="B472" i="2"/>
  <c r="C472" i="2" s="1"/>
  <c r="F472" i="2"/>
  <c r="G472" i="2" s="1"/>
  <c r="B444" i="2"/>
  <c r="C444" i="2" s="1"/>
  <c r="F444" i="2"/>
  <c r="G444" i="2" s="1"/>
  <c r="B405" i="2"/>
  <c r="C405" i="2" s="1"/>
  <c r="F405" i="2"/>
  <c r="G405" i="2" s="1"/>
  <c r="B390" i="2"/>
  <c r="C390" i="2" s="1"/>
  <c r="F390" i="2"/>
  <c r="G390" i="2" s="1"/>
  <c r="B379" i="2"/>
  <c r="C379" i="2" s="1"/>
  <c r="B380" i="2"/>
  <c r="D380" i="2" s="1"/>
  <c r="E380" i="2" s="1"/>
  <c r="F379" i="2"/>
  <c r="G379" i="2" s="1"/>
  <c r="F380" i="2"/>
  <c r="G380" i="2" s="1"/>
  <c r="B338" i="2"/>
  <c r="C338" i="2" s="1"/>
  <c r="F338" i="2"/>
  <c r="G338" i="2" s="1"/>
  <c r="B336" i="2"/>
  <c r="C336" i="2" s="1"/>
  <c r="F336" i="2"/>
  <c r="G336" i="2" s="1"/>
  <c r="B191" i="2"/>
  <c r="C191" i="2" s="1"/>
  <c r="F191" i="2"/>
  <c r="G191" i="2" s="1"/>
  <c r="B107" i="2"/>
  <c r="C107" i="2" s="1"/>
  <c r="B108" i="2"/>
  <c r="C108" i="2" s="1"/>
  <c r="F107" i="2"/>
  <c r="G107" i="2" s="1"/>
  <c r="F108" i="2"/>
  <c r="G108" i="2" s="1"/>
  <c r="Q42" i="9" l="1"/>
  <c r="Q50" i="9" s="1"/>
  <c r="D483" i="2"/>
  <c r="E483" i="2" s="1"/>
  <c r="D444" i="2"/>
  <c r="E444" i="2" s="1"/>
  <c r="D379" i="2"/>
  <c r="E379" i="2" s="1"/>
  <c r="D489" i="2"/>
  <c r="E489" i="2" s="1"/>
  <c r="C484" i="2"/>
  <c r="D472" i="2"/>
  <c r="E472" i="2" s="1"/>
  <c r="D405" i="2"/>
  <c r="E405" i="2" s="1"/>
  <c r="D390" i="2"/>
  <c r="E390" i="2" s="1"/>
  <c r="C380" i="2"/>
  <c r="D338" i="2"/>
  <c r="E338" i="2" s="1"/>
  <c r="D336" i="2"/>
  <c r="E336" i="2" s="1"/>
  <c r="D191" i="2"/>
  <c r="E191" i="2" s="1"/>
  <c r="D108" i="2"/>
  <c r="E108" i="2" s="1"/>
  <c r="D107" i="2"/>
  <c r="E107" i="2" s="1"/>
  <c r="B41" i="1"/>
  <c r="C41" i="1" s="1"/>
  <c r="D41" i="1" s="1"/>
  <c r="F482" i="2" l="1"/>
  <c r="G482" i="2" s="1"/>
  <c r="B482" i="2"/>
  <c r="C482" i="2" s="1"/>
  <c r="B176" i="1"/>
  <c r="C176" i="1" s="1"/>
  <c r="D176" i="1" s="1"/>
  <c r="F11" i="2"/>
  <c r="G11" i="2" s="1"/>
  <c r="F12" i="2"/>
  <c r="G12" i="2" s="1"/>
  <c r="F13" i="2"/>
  <c r="G13" i="2" s="1"/>
  <c r="F14" i="2"/>
  <c r="G14" i="2" s="1"/>
  <c r="F15" i="2"/>
  <c r="G15" i="2" s="1"/>
  <c r="F16" i="2"/>
  <c r="G16" i="2" s="1"/>
  <c r="F17" i="2"/>
  <c r="G17" i="2" s="1"/>
  <c r="F18" i="2"/>
  <c r="G18" i="2" s="1"/>
  <c r="F19" i="2"/>
  <c r="G19" i="2" s="1"/>
  <c r="F20" i="2"/>
  <c r="G20" i="2" s="1"/>
  <c r="F21" i="2"/>
  <c r="G21" i="2" s="1"/>
  <c r="F42" i="2"/>
  <c r="G42" i="2" s="1"/>
  <c r="F43" i="2"/>
  <c r="G43" i="2" s="1"/>
  <c r="F44" i="2"/>
  <c r="G44" i="2" s="1"/>
  <c r="F45" i="2"/>
  <c r="G45" i="2" s="1"/>
  <c r="F46" i="2"/>
  <c r="G46" i="2" s="1"/>
  <c r="F47" i="2"/>
  <c r="G47" i="2" s="1"/>
  <c r="F48" i="2"/>
  <c r="G48" i="2" s="1"/>
  <c r="F49" i="2"/>
  <c r="G49" i="2" s="1"/>
  <c r="F50" i="2"/>
  <c r="G50" i="2" s="1"/>
  <c r="F51" i="2"/>
  <c r="G51" i="2" s="1"/>
  <c r="F52" i="2"/>
  <c r="G52" i="2" s="1"/>
  <c r="F53" i="2"/>
  <c r="G53" i="2" s="1"/>
  <c r="F57" i="2"/>
  <c r="G57" i="2" s="1"/>
  <c r="F58" i="2"/>
  <c r="G58" i="2" s="1"/>
  <c r="F60" i="2"/>
  <c r="G60" i="2" s="1"/>
  <c r="F61" i="2"/>
  <c r="G61" i="2" s="1"/>
  <c r="F62" i="2"/>
  <c r="G62" i="2" s="1"/>
  <c r="F63" i="2"/>
  <c r="G63" i="2" s="1"/>
  <c r="F64" i="2"/>
  <c r="G64" i="2" s="1"/>
  <c r="F65" i="2"/>
  <c r="G65" i="2" s="1"/>
  <c r="F66" i="2"/>
  <c r="G66" i="2" s="1"/>
  <c r="F67" i="2"/>
  <c r="G67" i="2" s="1"/>
  <c r="F68" i="2"/>
  <c r="G68" i="2" s="1"/>
  <c r="F69" i="2"/>
  <c r="G69" i="2" s="1"/>
  <c r="F70" i="2"/>
  <c r="G70" i="2" s="1"/>
  <c r="F71" i="2"/>
  <c r="G71" i="2" s="1"/>
  <c r="F72" i="2"/>
  <c r="G72" i="2" s="1"/>
  <c r="F73" i="2"/>
  <c r="G73" i="2" s="1"/>
  <c r="F74" i="2"/>
  <c r="G74" i="2" s="1"/>
  <c r="F75" i="2"/>
  <c r="G75" i="2" s="1"/>
  <c r="F76" i="2"/>
  <c r="G76" i="2" s="1"/>
  <c r="F77" i="2"/>
  <c r="G77" i="2" s="1"/>
  <c r="F78" i="2"/>
  <c r="G78" i="2" s="1"/>
  <c r="F79" i="2"/>
  <c r="G79" i="2" s="1"/>
  <c r="F80" i="2"/>
  <c r="G80" i="2" s="1"/>
  <c r="F81" i="2"/>
  <c r="G81" i="2" s="1"/>
  <c r="F82" i="2"/>
  <c r="G82" i="2" s="1"/>
  <c r="F83" i="2"/>
  <c r="G83" i="2" s="1"/>
  <c r="F86" i="2"/>
  <c r="G86" i="2" s="1"/>
  <c r="F87" i="2"/>
  <c r="G87" i="2" s="1"/>
  <c r="F88" i="2"/>
  <c r="G88" i="2" s="1"/>
  <c r="F90" i="2"/>
  <c r="G90" i="2" s="1"/>
  <c r="F91" i="2"/>
  <c r="G91" i="2" s="1"/>
  <c r="F92" i="2"/>
  <c r="G92" i="2" s="1"/>
  <c r="F93" i="2"/>
  <c r="G93" i="2" s="1"/>
  <c r="F95" i="2"/>
  <c r="G95" i="2" s="1"/>
  <c r="F96" i="2"/>
  <c r="G96" i="2" s="1"/>
  <c r="F97" i="2"/>
  <c r="G97" i="2" s="1"/>
  <c r="F98" i="2"/>
  <c r="G98" i="2" s="1"/>
  <c r="F99" i="2"/>
  <c r="G99" i="2" s="1"/>
  <c r="F100" i="2"/>
  <c r="G100" i="2" s="1"/>
  <c r="F101" i="2"/>
  <c r="G101" i="2" s="1"/>
  <c r="F102" i="2"/>
  <c r="G102" i="2" s="1"/>
  <c r="F104" i="2"/>
  <c r="G104" i="2" s="1"/>
  <c r="F106" i="2"/>
  <c r="G106" i="2" s="1"/>
  <c r="F111" i="2"/>
  <c r="G111" i="2" s="1"/>
  <c r="F112" i="2"/>
  <c r="G112" i="2" s="1"/>
  <c r="F113" i="2"/>
  <c r="G113" i="2" s="1"/>
  <c r="F114" i="2"/>
  <c r="G114" i="2" s="1"/>
  <c r="F115" i="2"/>
  <c r="G115" i="2" s="1"/>
  <c r="F116" i="2"/>
  <c r="G116" i="2" s="1"/>
  <c r="F117" i="2"/>
  <c r="G117" i="2" s="1"/>
  <c r="F118" i="2"/>
  <c r="G118" i="2" s="1"/>
  <c r="F119" i="2"/>
  <c r="G119" i="2" s="1"/>
  <c r="F120" i="2"/>
  <c r="G120" i="2" s="1"/>
  <c r="F122" i="2"/>
  <c r="G122" i="2" s="1"/>
  <c r="F125" i="2"/>
  <c r="G125" i="2" s="1"/>
  <c r="F126" i="2"/>
  <c r="G126" i="2" s="1"/>
  <c r="F127" i="2"/>
  <c r="G127" i="2" s="1"/>
  <c r="F128" i="2"/>
  <c r="G128" i="2" s="1"/>
  <c r="F129" i="2"/>
  <c r="G129" i="2" s="1"/>
  <c r="F130" i="2"/>
  <c r="G130" i="2" s="1"/>
  <c r="F131" i="2"/>
  <c r="G131" i="2" s="1"/>
  <c r="F132" i="2"/>
  <c r="G132" i="2" s="1"/>
  <c r="F133" i="2"/>
  <c r="G133" i="2" s="1"/>
  <c r="F134" i="2"/>
  <c r="G134" i="2" s="1"/>
  <c r="F135" i="2"/>
  <c r="G135" i="2" s="1"/>
  <c r="F136" i="2"/>
  <c r="G136" i="2" s="1"/>
  <c r="F137" i="2"/>
  <c r="G137" i="2" s="1"/>
  <c r="F138" i="2"/>
  <c r="G138" i="2" s="1"/>
  <c r="F139" i="2"/>
  <c r="G139" i="2" s="1"/>
  <c r="F140" i="2"/>
  <c r="G140" i="2" s="1"/>
  <c r="F141" i="2"/>
  <c r="G141" i="2" s="1"/>
  <c r="F142" i="2"/>
  <c r="G142" i="2" s="1"/>
  <c r="F143" i="2"/>
  <c r="G143" i="2" s="1"/>
  <c r="F144" i="2"/>
  <c r="G144" i="2" s="1"/>
  <c r="F145" i="2"/>
  <c r="G145" i="2" s="1"/>
  <c r="F146" i="2"/>
  <c r="G146" i="2" s="1"/>
  <c r="F147" i="2"/>
  <c r="G147" i="2" s="1"/>
  <c r="F149" i="2"/>
  <c r="G149" i="2" s="1"/>
  <c r="F150" i="2"/>
  <c r="G150" i="2" s="1"/>
  <c r="F151" i="2"/>
  <c r="G151" i="2" s="1"/>
  <c r="F152" i="2"/>
  <c r="G152" i="2" s="1"/>
  <c r="F153" i="2"/>
  <c r="G153" i="2" s="1"/>
  <c r="F154" i="2"/>
  <c r="G154" i="2" s="1"/>
  <c r="F155" i="2"/>
  <c r="G155" i="2" s="1"/>
  <c r="F156" i="2"/>
  <c r="G156" i="2" s="1"/>
  <c r="F157" i="2"/>
  <c r="G157" i="2" s="1"/>
  <c r="F158" i="2"/>
  <c r="G158" i="2" s="1"/>
  <c r="F159" i="2"/>
  <c r="G159" i="2" s="1"/>
  <c r="F160" i="2"/>
  <c r="G160" i="2" s="1"/>
  <c r="F161" i="2"/>
  <c r="G161" i="2" s="1"/>
  <c r="F162" i="2"/>
  <c r="G162" i="2" s="1"/>
  <c r="F163" i="2"/>
  <c r="G163" i="2" s="1"/>
  <c r="F164" i="2"/>
  <c r="G164" i="2" s="1"/>
  <c r="F165" i="2"/>
  <c r="G165" i="2" s="1"/>
  <c r="F166" i="2"/>
  <c r="G166" i="2" s="1"/>
  <c r="F167" i="2"/>
  <c r="G167" i="2" s="1"/>
  <c r="F168" i="2"/>
  <c r="G168" i="2" s="1"/>
  <c r="F169" i="2"/>
  <c r="G169" i="2" s="1"/>
  <c r="F170" i="2"/>
  <c r="G170" i="2" s="1"/>
  <c r="F171" i="2"/>
  <c r="G171" i="2" s="1"/>
  <c r="F172" i="2"/>
  <c r="G172" i="2" s="1"/>
  <c r="F173" i="2"/>
  <c r="G173" i="2" s="1"/>
  <c r="F174" i="2"/>
  <c r="G174" i="2" s="1"/>
  <c r="F175" i="2"/>
  <c r="G175" i="2" s="1"/>
  <c r="F176" i="2"/>
  <c r="G176" i="2" s="1"/>
  <c r="F177" i="2"/>
  <c r="G177" i="2" s="1"/>
  <c r="F178" i="2"/>
  <c r="G178" i="2" s="1"/>
  <c r="F179" i="2"/>
  <c r="G179" i="2" s="1"/>
  <c r="F180" i="2"/>
  <c r="G180" i="2" s="1"/>
  <c r="F181" i="2"/>
  <c r="G181" i="2" s="1"/>
  <c r="F182" i="2"/>
  <c r="G182" i="2" s="1"/>
  <c r="F183" i="2"/>
  <c r="G183" i="2" s="1"/>
  <c r="F184" i="2"/>
  <c r="G184" i="2" s="1"/>
  <c r="F185" i="2"/>
  <c r="G185" i="2" s="1"/>
  <c r="F186" i="2"/>
  <c r="G186" i="2" s="1"/>
  <c r="F187" i="2"/>
  <c r="G187" i="2" s="1"/>
  <c r="F188" i="2"/>
  <c r="G188" i="2" s="1"/>
  <c r="F189" i="2"/>
  <c r="G189" i="2" s="1"/>
  <c r="F190" i="2"/>
  <c r="G190" i="2" s="1"/>
  <c r="F192" i="2"/>
  <c r="G192" i="2" s="1"/>
  <c r="F193" i="2"/>
  <c r="G193" i="2" s="1"/>
  <c r="F194" i="2"/>
  <c r="G194" i="2" s="1"/>
  <c r="F195" i="2"/>
  <c r="G195" i="2" s="1"/>
  <c r="F196" i="2"/>
  <c r="G196" i="2" s="1"/>
  <c r="F197" i="2"/>
  <c r="G197" i="2" s="1"/>
  <c r="F198" i="2"/>
  <c r="G198" i="2" s="1"/>
  <c r="F199" i="2"/>
  <c r="G199" i="2" s="1"/>
  <c r="F200" i="2"/>
  <c r="G200" i="2" s="1"/>
  <c r="F201" i="2"/>
  <c r="G201" i="2" s="1"/>
  <c r="F202" i="2"/>
  <c r="G202" i="2" s="1"/>
  <c r="F203" i="2"/>
  <c r="G203" i="2" s="1"/>
  <c r="F204" i="2"/>
  <c r="G204" i="2" s="1"/>
  <c r="F205" i="2"/>
  <c r="G205" i="2" s="1"/>
  <c r="F206" i="2"/>
  <c r="G206" i="2" s="1"/>
  <c r="F207" i="2"/>
  <c r="G207" i="2" s="1"/>
  <c r="F208" i="2"/>
  <c r="G208" i="2" s="1"/>
  <c r="F209" i="2"/>
  <c r="G209" i="2" s="1"/>
  <c r="F210" i="2"/>
  <c r="G210" i="2" s="1"/>
  <c r="F211" i="2"/>
  <c r="G211" i="2" s="1"/>
  <c r="F212" i="2"/>
  <c r="G212" i="2" s="1"/>
  <c r="F213" i="2"/>
  <c r="G213" i="2" s="1"/>
  <c r="F214" i="2"/>
  <c r="G214" i="2" s="1"/>
  <c r="F215" i="2"/>
  <c r="G215" i="2" s="1"/>
  <c r="F216" i="2"/>
  <c r="G216" i="2" s="1"/>
  <c r="F217" i="2"/>
  <c r="G217" i="2" s="1"/>
  <c r="F218" i="2"/>
  <c r="G218" i="2" s="1"/>
  <c r="F219" i="2"/>
  <c r="G219" i="2" s="1"/>
  <c r="F220" i="2"/>
  <c r="G220" i="2" s="1"/>
  <c r="F221" i="2"/>
  <c r="G221" i="2" s="1"/>
  <c r="F222" i="2"/>
  <c r="G222" i="2" s="1"/>
  <c r="F223" i="2"/>
  <c r="G223" i="2" s="1"/>
  <c r="F224" i="2"/>
  <c r="G224" i="2" s="1"/>
  <c r="F225" i="2"/>
  <c r="G225" i="2" s="1"/>
  <c r="F226" i="2"/>
  <c r="G226" i="2" s="1"/>
  <c r="F227" i="2"/>
  <c r="G227" i="2" s="1"/>
  <c r="F229" i="2"/>
  <c r="G229" i="2" s="1"/>
  <c r="F230" i="2"/>
  <c r="G230" i="2" s="1"/>
  <c r="F231" i="2"/>
  <c r="G231" i="2" s="1"/>
  <c r="F232" i="2"/>
  <c r="G232" i="2" s="1"/>
  <c r="F233" i="2"/>
  <c r="G233" i="2" s="1"/>
  <c r="F234" i="2"/>
  <c r="G234" i="2" s="1"/>
  <c r="F235" i="2"/>
  <c r="G235" i="2" s="1"/>
  <c r="F236" i="2"/>
  <c r="G236" i="2" s="1"/>
  <c r="F237" i="2"/>
  <c r="G237" i="2" s="1"/>
  <c r="F239" i="2"/>
  <c r="G239" i="2" s="1"/>
  <c r="F240" i="2"/>
  <c r="G240" i="2" s="1"/>
  <c r="F241" i="2"/>
  <c r="G241" i="2" s="1"/>
  <c r="F242" i="2"/>
  <c r="G242" i="2" s="1"/>
  <c r="F243" i="2"/>
  <c r="G243" i="2" s="1"/>
  <c r="F245" i="2"/>
  <c r="G245" i="2" s="1"/>
  <c r="F246" i="2"/>
  <c r="G246" i="2" s="1"/>
  <c r="F247" i="2"/>
  <c r="G247" i="2" s="1"/>
  <c r="F248" i="2"/>
  <c r="G248" i="2" s="1"/>
  <c r="F249" i="2"/>
  <c r="G249" i="2" s="1"/>
  <c r="F250" i="2"/>
  <c r="G250" i="2" s="1"/>
  <c r="F251" i="2"/>
  <c r="G251" i="2" s="1"/>
  <c r="F253" i="2"/>
  <c r="G253" i="2" s="1"/>
  <c r="F254" i="2"/>
  <c r="G254" i="2" s="1"/>
  <c r="F255" i="2"/>
  <c r="G255" i="2" s="1"/>
  <c r="F257" i="2"/>
  <c r="G257" i="2" s="1"/>
  <c r="F261" i="2"/>
  <c r="G261" i="2" s="1"/>
  <c r="F262" i="2"/>
  <c r="G262" i="2" s="1"/>
  <c r="F263" i="2"/>
  <c r="G263" i="2" s="1"/>
  <c r="F264" i="2"/>
  <c r="G264" i="2" s="1"/>
  <c r="F265" i="2"/>
  <c r="G265" i="2" s="1"/>
  <c r="F266" i="2"/>
  <c r="G266" i="2" s="1"/>
  <c r="F267" i="2"/>
  <c r="G267" i="2" s="1"/>
  <c r="F268" i="2"/>
  <c r="G268" i="2" s="1"/>
  <c r="F269" i="2"/>
  <c r="G269" i="2" s="1"/>
  <c r="F270" i="2"/>
  <c r="G270" i="2" s="1"/>
  <c r="F271" i="2"/>
  <c r="G271" i="2" s="1"/>
  <c r="F272" i="2"/>
  <c r="G272" i="2" s="1"/>
  <c r="F273" i="2"/>
  <c r="G273" i="2" s="1"/>
  <c r="F274" i="2"/>
  <c r="G274" i="2" s="1"/>
  <c r="F275" i="2"/>
  <c r="G275" i="2" s="1"/>
  <c r="F276" i="2"/>
  <c r="G276" i="2" s="1"/>
  <c r="F277" i="2"/>
  <c r="G277" i="2" s="1"/>
  <c r="F278" i="2"/>
  <c r="G278" i="2" s="1"/>
  <c r="F279" i="2"/>
  <c r="G279" i="2" s="1"/>
  <c r="F280" i="2"/>
  <c r="G280" i="2" s="1"/>
  <c r="F281" i="2"/>
  <c r="G281" i="2" s="1"/>
  <c r="F282" i="2"/>
  <c r="G282" i="2" s="1"/>
  <c r="F283" i="2"/>
  <c r="G283" i="2" s="1"/>
  <c r="F284" i="2"/>
  <c r="G284" i="2" s="1"/>
  <c r="F285" i="2"/>
  <c r="G285" i="2" s="1"/>
  <c r="F286" i="2"/>
  <c r="G286" i="2" s="1"/>
  <c r="F287" i="2"/>
  <c r="G287" i="2" s="1"/>
  <c r="F288" i="2"/>
  <c r="G288" i="2" s="1"/>
  <c r="F289" i="2"/>
  <c r="G289" i="2" s="1"/>
  <c r="F290" i="2"/>
  <c r="G290" i="2" s="1"/>
  <c r="F291" i="2"/>
  <c r="G291" i="2" s="1"/>
  <c r="F292" i="2"/>
  <c r="G292" i="2" s="1"/>
  <c r="F293" i="2"/>
  <c r="G293" i="2" s="1"/>
  <c r="F294" i="2"/>
  <c r="G294" i="2" s="1"/>
  <c r="F295" i="2"/>
  <c r="G295" i="2" s="1"/>
  <c r="F296" i="2"/>
  <c r="G296" i="2" s="1"/>
  <c r="F297" i="2"/>
  <c r="G297" i="2" s="1"/>
  <c r="F298" i="2"/>
  <c r="G298" i="2" s="1"/>
  <c r="F299" i="2"/>
  <c r="G299" i="2" s="1"/>
  <c r="F300" i="2"/>
  <c r="G300" i="2" s="1"/>
  <c r="F301" i="2"/>
  <c r="G301" i="2" s="1"/>
  <c r="F302" i="2"/>
  <c r="G302" i="2" s="1"/>
  <c r="F303" i="2"/>
  <c r="G303" i="2" s="1"/>
  <c r="F304" i="2"/>
  <c r="G304" i="2" s="1"/>
  <c r="F305" i="2"/>
  <c r="G305" i="2" s="1"/>
  <c r="F306" i="2"/>
  <c r="G306" i="2" s="1"/>
  <c r="F307" i="2"/>
  <c r="G307" i="2" s="1"/>
  <c r="F308" i="2"/>
  <c r="G308" i="2" s="1"/>
  <c r="F309" i="2"/>
  <c r="G309" i="2" s="1"/>
  <c r="F310" i="2"/>
  <c r="G310" i="2" s="1"/>
  <c r="F311" i="2"/>
  <c r="G311" i="2" s="1"/>
  <c r="F312" i="2"/>
  <c r="G312" i="2" s="1"/>
  <c r="F313" i="2"/>
  <c r="G313" i="2" s="1"/>
  <c r="F315" i="2"/>
  <c r="G315" i="2" s="1"/>
  <c r="F316" i="2"/>
  <c r="G316" i="2" s="1"/>
  <c r="F317" i="2"/>
  <c r="G317" i="2" s="1"/>
  <c r="F318" i="2"/>
  <c r="G318" i="2" s="1"/>
  <c r="F319" i="2"/>
  <c r="G319" i="2" s="1"/>
  <c r="F320" i="2"/>
  <c r="G320" i="2" s="1"/>
  <c r="F321" i="2"/>
  <c r="G321" i="2" s="1"/>
  <c r="F322" i="2"/>
  <c r="G322" i="2" s="1"/>
  <c r="F323" i="2"/>
  <c r="G323" i="2" s="1"/>
  <c r="F324" i="2"/>
  <c r="G324" i="2" s="1"/>
  <c r="F325" i="2"/>
  <c r="G325" i="2" s="1"/>
  <c r="F326" i="2"/>
  <c r="G326" i="2" s="1"/>
  <c r="F327" i="2"/>
  <c r="G327" i="2" s="1"/>
  <c r="F329" i="2"/>
  <c r="G329" i="2" s="1"/>
  <c r="F330" i="2"/>
  <c r="G330" i="2" s="1"/>
  <c r="F331" i="2"/>
  <c r="G331" i="2" s="1"/>
  <c r="F332" i="2"/>
  <c r="G332" i="2" s="1"/>
  <c r="F333" i="2"/>
  <c r="G333" i="2" s="1"/>
  <c r="F335" i="2"/>
  <c r="G335" i="2" s="1"/>
  <c r="F337" i="2"/>
  <c r="G337" i="2" s="1"/>
  <c r="F339" i="2"/>
  <c r="G339" i="2" s="1"/>
  <c r="F340" i="2"/>
  <c r="G340" i="2" s="1"/>
  <c r="F341" i="2"/>
  <c r="G341" i="2" s="1"/>
  <c r="F342" i="2"/>
  <c r="G342" i="2" s="1"/>
  <c r="F343" i="2"/>
  <c r="G343" i="2" s="1"/>
  <c r="F344" i="2"/>
  <c r="G344" i="2" s="1"/>
  <c r="F345" i="2"/>
  <c r="G345" i="2" s="1"/>
  <c r="F346" i="2"/>
  <c r="G346" i="2" s="1"/>
  <c r="F348" i="2"/>
  <c r="G348" i="2" s="1"/>
  <c r="F349" i="2"/>
  <c r="G349" i="2" s="1"/>
  <c r="F350" i="2"/>
  <c r="G350" i="2" s="1"/>
  <c r="F351" i="2"/>
  <c r="G351" i="2" s="1"/>
  <c r="F352" i="2"/>
  <c r="G352" i="2" s="1"/>
  <c r="F353" i="2"/>
  <c r="G353" i="2" s="1"/>
  <c r="F355" i="2"/>
  <c r="G355" i="2" s="1"/>
  <c r="F356" i="2"/>
  <c r="G356" i="2" s="1"/>
  <c r="F357" i="2"/>
  <c r="G357" i="2" s="1"/>
  <c r="F358" i="2"/>
  <c r="G358" i="2" s="1"/>
  <c r="F359" i="2"/>
  <c r="G359" i="2" s="1"/>
  <c r="F360" i="2"/>
  <c r="G360" i="2" s="1"/>
  <c r="F361" i="2"/>
  <c r="G361" i="2" s="1"/>
  <c r="F362" i="2"/>
  <c r="G362" i="2" s="1"/>
  <c r="F363" i="2"/>
  <c r="G363" i="2" s="1"/>
  <c r="F364" i="2"/>
  <c r="G364" i="2" s="1"/>
  <c r="F365" i="2"/>
  <c r="G365" i="2" s="1"/>
  <c r="F366" i="2"/>
  <c r="G366" i="2" s="1"/>
  <c r="F367" i="2"/>
  <c r="G367" i="2" s="1"/>
  <c r="F368" i="2"/>
  <c r="G368" i="2" s="1"/>
  <c r="F369" i="2"/>
  <c r="G369" i="2" s="1"/>
  <c r="F370" i="2"/>
  <c r="G370" i="2" s="1"/>
  <c r="F371" i="2"/>
  <c r="G371" i="2" s="1"/>
  <c r="F372" i="2"/>
  <c r="G372" i="2" s="1"/>
  <c r="F373" i="2"/>
  <c r="G373" i="2" s="1"/>
  <c r="F374" i="2"/>
  <c r="G374" i="2" s="1"/>
  <c r="F375" i="2"/>
  <c r="G375" i="2" s="1"/>
  <c r="F376" i="2"/>
  <c r="G376" i="2" s="1"/>
  <c r="F377" i="2"/>
  <c r="G377" i="2" s="1"/>
  <c r="F383" i="2"/>
  <c r="G383" i="2" s="1"/>
  <c r="F384" i="2"/>
  <c r="G384" i="2" s="1"/>
  <c r="F387" i="2"/>
  <c r="G387" i="2" s="1"/>
  <c r="F388" i="2"/>
  <c r="G388" i="2" s="1"/>
  <c r="F389" i="2"/>
  <c r="G389" i="2" s="1"/>
  <c r="F391" i="2"/>
  <c r="G391" i="2" s="1"/>
  <c r="F392" i="2"/>
  <c r="G392" i="2" s="1"/>
  <c r="F393" i="2"/>
  <c r="G393" i="2" s="1"/>
  <c r="F396" i="2"/>
  <c r="G396" i="2" s="1"/>
  <c r="F397" i="2"/>
  <c r="G397" i="2" s="1"/>
  <c r="F398" i="2"/>
  <c r="G398" i="2" s="1"/>
  <c r="F399" i="2"/>
  <c r="G399" i="2" s="1"/>
  <c r="F401" i="2"/>
  <c r="G401" i="2" s="1"/>
  <c r="F402" i="2"/>
  <c r="G402" i="2" s="1"/>
  <c r="F403" i="2"/>
  <c r="G403" i="2" s="1"/>
  <c r="F404" i="2"/>
  <c r="G404" i="2" s="1"/>
  <c r="F412" i="2"/>
  <c r="G412" i="2" s="1"/>
  <c r="F413" i="2"/>
  <c r="G413" i="2" s="1"/>
  <c r="F415" i="2"/>
  <c r="G415" i="2" s="1"/>
  <c r="F416" i="2"/>
  <c r="G416" i="2" s="1"/>
  <c r="F417" i="2"/>
  <c r="G417" i="2" s="1"/>
  <c r="F418" i="2"/>
  <c r="G418" i="2" s="1"/>
  <c r="F430" i="2"/>
  <c r="G430" i="2" s="1"/>
  <c r="F431" i="2"/>
  <c r="G431" i="2" s="1"/>
  <c r="F432" i="2"/>
  <c r="G432" i="2" s="1"/>
  <c r="F433" i="2"/>
  <c r="G433" i="2" s="1"/>
  <c r="F434" i="2"/>
  <c r="G434" i="2" s="1"/>
  <c r="F437" i="2"/>
  <c r="G437" i="2" s="1"/>
  <c r="F438" i="2"/>
  <c r="G438" i="2" s="1"/>
  <c r="F439" i="2"/>
  <c r="G439" i="2" s="1"/>
  <c r="F440" i="2"/>
  <c r="G440" i="2" s="1"/>
  <c r="F441" i="2"/>
  <c r="G441" i="2" s="1"/>
  <c r="F442" i="2"/>
  <c r="G442" i="2" s="1"/>
  <c r="F443" i="2"/>
  <c r="G443" i="2" s="1"/>
  <c r="F446" i="2"/>
  <c r="G446" i="2" s="1"/>
  <c r="F447" i="2"/>
  <c r="G447" i="2" s="1"/>
  <c r="F448" i="2"/>
  <c r="G448" i="2" s="1"/>
  <c r="F452" i="2"/>
  <c r="G452" i="2" s="1"/>
  <c r="F454" i="2"/>
  <c r="G454" i="2" s="1"/>
  <c r="F455" i="2"/>
  <c r="G455" i="2" s="1"/>
  <c r="F456" i="2"/>
  <c r="G456" i="2" s="1"/>
  <c r="F461" i="2"/>
  <c r="G461" i="2" s="1"/>
  <c r="F463" i="2"/>
  <c r="G463" i="2" s="1"/>
  <c r="F464" i="2"/>
  <c r="G464" i="2" s="1"/>
  <c r="F465" i="2"/>
  <c r="G465" i="2" s="1"/>
  <c r="F466" i="2"/>
  <c r="G466" i="2" s="1"/>
  <c r="F467" i="2"/>
  <c r="G467" i="2" s="1"/>
  <c r="F468" i="2"/>
  <c r="G468" i="2" s="1"/>
  <c r="F473" i="2"/>
  <c r="G473" i="2" s="1"/>
  <c r="F474" i="2"/>
  <c r="G474" i="2" s="1"/>
  <c r="F475" i="2"/>
  <c r="G475" i="2" s="1"/>
  <c r="F476" i="2"/>
  <c r="G476" i="2" s="1"/>
  <c r="F477" i="2"/>
  <c r="G477" i="2" s="1"/>
  <c r="F478" i="2"/>
  <c r="G478" i="2" s="1"/>
  <c r="F479" i="2"/>
  <c r="G479" i="2" s="1"/>
  <c r="F480" i="2"/>
  <c r="G480" i="2" s="1"/>
  <c r="F481" i="2"/>
  <c r="G481" i="2" s="1"/>
  <c r="F485" i="2"/>
  <c r="G485" i="2" s="1"/>
  <c r="F486" i="2"/>
  <c r="G486" i="2" s="1"/>
  <c r="F487" i="2"/>
  <c r="G487" i="2" s="1"/>
  <c r="F488" i="2"/>
  <c r="G488" i="2" s="1"/>
  <c r="F490" i="2"/>
  <c r="G490" i="2" s="1"/>
  <c r="F491" i="2"/>
  <c r="G491" i="2" s="1"/>
  <c r="F492" i="2"/>
  <c r="G492" i="2" s="1"/>
  <c r="F493" i="2"/>
  <c r="G493" i="2" s="1"/>
  <c r="F494" i="2"/>
  <c r="G494" i="2" s="1"/>
  <c r="F495" i="2"/>
  <c r="G495" i="2" s="1"/>
  <c r="F497" i="2"/>
  <c r="G497" i="2" s="1"/>
  <c r="F498" i="2"/>
  <c r="G498" i="2" s="1"/>
  <c r="F499" i="2"/>
  <c r="G499" i="2" s="1"/>
  <c r="F503" i="2"/>
  <c r="G503" i="2" s="1"/>
  <c r="F504" i="2"/>
  <c r="G504" i="2" s="1"/>
  <c r="F506" i="2"/>
  <c r="G506" i="2" s="1"/>
  <c r="F507" i="2"/>
  <c r="G507" i="2" s="1"/>
  <c r="F508" i="2"/>
  <c r="G508" i="2" s="1"/>
  <c r="F509" i="2"/>
  <c r="G509" i="2" s="1"/>
  <c r="F510" i="2"/>
  <c r="G510" i="2" s="1"/>
  <c r="F511" i="2"/>
  <c r="G511" i="2" s="1"/>
  <c r="F512" i="2"/>
  <c r="G512" i="2" s="1"/>
  <c r="F513" i="2"/>
  <c r="G513" i="2" s="1"/>
  <c r="F514" i="2"/>
  <c r="G514" i="2" s="1"/>
  <c r="F515" i="2"/>
  <c r="G515" i="2" s="1"/>
  <c r="F516" i="2"/>
  <c r="G516" i="2" s="1"/>
  <c r="F517" i="2"/>
  <c r="G517" i="2" s="1"/>
  <c r="F518" i="2"/>
  <c r="G518" i="2" s="1"/>
  <c r="F519" i="2"/>
  <c r="G519" i="2" s="1"/>
  <c r="F520" i="2"/>
  <c r="G520" i="2" s="1"/>
  <c r="F521" i="2"/>
  <c r="G521" i="2" s="1"/>
  <c r="F522" i="2"/>
  <c r="G522" i="2" s="1"/>
  <c r="F523" i="2"/>
  <c r="G523" i="2" s="1"/>
  <c r="F524" i="2"/>
  <c r="G524" i="2" s="1"/>
  <c r="F525" i="2"/>
  <c r="G525" i="2" s="1"/>
  <c r="F395" i="2"/>
  <c r="G395" i="2" s="1"/>
  <c r="F378" i="2"/>
  <c r="G378" i="2" s="1"/>
  <c r="F394" i="2"/>
  <c r="G394" i="2" s="1"/>
  <c r="F500" i="2"/>
  <c r="G500" i="2" s="1"/>
  <c r="B395" i="2"/>
  <c r="C395" i="2" s="1"/>
  <c r="B10" i="1"/>
  <c r="C10" i="1" s="1"/>
  <c r="D10" i="1" s="1"/>
  <c r="B11" i="1"/>
  <c r="C11" i="1" s="1"/>
  <c r="D11" i="1" s="1"/>
  <c r="B12" i="1"/>
  <c r="C12" i="1" s="1"/>
  <c r="D12" i="1" s="1"/>
  <c r="B13" i="1"/>
  <c r="C13" i="1" s="1"/>
  <c r="D13" i="1" s="1"/>
  <c r="B15" i="1"/>
  <c r="C15" i="1" s="1"/>
  <c r="D15" i="1" s="1"/>
  <c r="B16" i="1"/>
  <c r="C16" i="1" s="1"/>
  <c r="D16" i="1" s="1"/>
  <c r="B17" i="1"/>
  <c r="C17" i="1" s="1"/>
  <c r="D17" i="1" s="1"/>
  <c r="B18" i="1"/>
  <c r="C18" i="1" s="1"/>
  <c r="D18" i="1" s="1"/>
  <c r="B19" i="1"/>
  <c r="C19" i="1" s="1"/>
  <c r="D19" i="1" s="1"/>
  <c r="B20" i="1"/>
  <c r="C20" i="1" s="1"/>
  <c r="D20" i="1" s="1"/>
  <c r="B23" i="1"/>
  <c r="C23" i="1" s="1"/>
  <c r="D23" i="1" s="1"/>
  <c r="B24" i="1"/>
  <c r="C24" i="1" s="1"/>
  <c r="D24" i="1" s="1"/>
  <c r="B25" i="1"/>
  <c r="C25" i="1" s="1"/>
  <c r="D25" i="1" s="1"/>
  <c r="B26" i="1"/>
  <c r="C26" i="1" s="1"/>
  <c r="D26" i="1" s="1"/>
  <c r="B27" i="1"/>
  <c r="C27" i="1" s="1"/>
  <c r="D27" i="1" s="1"/>
  <c r="B37" i="1"/>
  <c r="C37" i="1" s="1"/>
  <c r="D37" i="1" s="1"/>
  <c r="B38" i="1"/>
  <c r="C38" i="1" s="1"/>
  <c r="D38" i="1" s="1"/>
  <c r="B39" i="1"/>
  <c r="C39" i="1" s="1"/>
  <c r="D39" i="1" s="1"/>
  <c r="B40" i="1"/>
  <c r="C40" i="1" s="1"/>
  <c r="D40" i="1" s="1"/>
  <c r="B42" i="1"/>
  <c r="C42" i="1" s="1"/>
  <c r="D42" i="1" s="1"/>
  <c r="B44" i="1"/>
  <c r="C44" i="1" s="1"/>
  <c r="D44" i="1" s="1"/>
  <c r="B45" i="1"/>
  <c r="C45" i="1" s="1"/>
  <c r="D45" i="1" s="1"/>
  <c r="B46" i="1"/>
  <c r="C46" i="1" s="1"/>
  <c r="D46" i="1" s="1"/>
  <c r="B51" i="1"/>
  <c r="C51" i="1" s="1"/>
  <c r="D51" i="1" s="1"/>
  <c r="B52" i="1"/>
  <c r="C52" i="1" s="1"/>
  <c r="D52" i="1" s="1"/>
  <c r="B53" i="1"/>
  <c r="C53" i="1" s="1"/>
  <c r="D53" i="1" s="1"/>
  <c r="B54" i="1"/>
  <c r="C54" i="1" s="1"/>
  <c r="D54" i="1" s="1"/>
  <c r="B55" i="1"/>
  <c r="C55" i="1" s="1"/>
  <c r="D55" i="1" s="1"/>
  <c r="B56" i="1"/>
  <c r="C56" i="1" s="1"/>
  <c r="D56" i="1" s="1"/>
  <c r="B57" i="1"/>
  <c r="C57" i="1" s="1"/>
  <c r="D57" i="1" s="1"/>
  <c r="B58" i="1"/>
  <c r="C58" i="1" s="1"/>
  <c r="D58" i="1" s="1"/>
  <c r="B59" i="1"/>
  <c r="C59" i="1" s="1"/>
  <c r="D59" i="1" s="1"/>
  <c r="B60" i="1"/>
  <c r="C60" i="1" s="1"/>
  <c r="D60" i="1" s="1"/>
  <c r="B61" i="1"/>
  <c r="C61" i="1" s="1"/>
  <c r="D61" i="1" s="1"/>
  <c r="B62" i="1"/>
  <c r="C62" i="1" s="1"/>
  <c r="D62" i="1" s="1"/>
  <c r="B63" i="1"/>
  <c r="C63" i="1" s="1"/>
  <c r="D63" i="1" s="1"/>
  <c r="B64" i="1"/>
  <c r="C64" i="1" s="1"/>
  <c r="D64" i="1" s="1"/>
  <c r="B68" i="1"/>
  <c r="C68" i="1" s="1"/>
  <c r="D68" i="1" s="1"/>
  <c r="B69" i="1"/>
  <c r="C69" i="1" s="1"/>
  <c r="D69" i="1" s="1"/>
  <c r="B70" i="1"/>
  <c r="C70" i="1" s="1"/>
  <c r="D70" i="1" s="1"/>
  <c r="B71" i="1"/>
  <c r="C71" i="1" s="1"/>
  <c r="D71" i="1" s="1"/>
  <c r="B72" i="1"/>
  <c r="C72" i="1" s="1"/>
  <c r="D72" i="1" s="1"/>
  <c r="B73" i="1"/>
  <c r="C73" i="1" s="1"/>
  <c r="D73" i="1" s="1"/>
  <c r="B75" i="1"/>
  <c r="C75" i="1" s="1"/>
  <c r="D75" i="1" s="1"/>
  <c r="B77" i="1"/>
  <c r="C77" i="1" s="1"/>
  <c r="D77" i="1" s="1"/>
  <c r="B78" i="1"/>
  <c r="C78" i="1" s="1"/>
  <c r="D78" i="1" s="1"/>
  <c r="B79" i="1"/>
  <c r="C79" i="1" s="1"/>
  <c r="D79" i="1" s="1"/>
  <c r="B80" i="1"/>
  <c r="C80" i="1" s="1"/>
  <c r="D80" i="1" s="1"/>
  <c r="B81" i="1"/>
  <c r="C81" i="1" s="1"/>
  <c r="D81" i="1" s="1"/>
  <c r="B82" i="1"/>
  <c r="C82" i="1" s="1"/>
  <c r="D82" i="1" s="1"/>
  <c r="B83" i="1"/>
  <c r="C83" i="1" s="1"/>
  <c r="D83" i="1" s="1"/>
  <c r="B84" i="1"/>
  <c r="C84" i="1" s="1"/>
  <c r="D84" i="1" s="1"/>
  <c r="B85" i="1"/>
  <c r="C85" i="1" s="1"/>
  <c r="D85" i="1" s="1"/>
  <c r="B86" i="1"/>
  <c r="C86" i="1" s="1"/>
  <c r="D86" i="1" s="1"/>
  <c r="B87" i="1"/>
  <c r="C87" i="1" s="1"/>
  <c r="D87" i="1" s="1"/>
  <c r="B88" i="1"/>
  <c r="C88" i="1" s="1"/>
  <c r="D88" i="1" s="1"/>
  <c r="B89" i="1"/>
  <c r="C89" i="1" s="1"/>
  <c r="D89" i="1" s="1"/>
  <c r="B90" i="1"/>
  <c r="C90" i="1" s="1"/>
  <c r="D90" i="1" s="1"/>
  <c r="B91" i="1"/>
  <c r="C91" i="1" s="1"/>
  <c r="D91" i="1" s="1"/>
  <c r="B95" i="1"/>
  <c r="C95" i="1" s="1"/>
  <c r="D95" i="1" s="1"/>
  <c r="B96" i="1"/>
  <c r="C96" i="1" s="1"/>
  <c r="D96" i="1" s="1"/>
  <c r="B97" i="1"/>
  <c r="C97" i="1" s="1"/>
  <c r="D97" i="1" s="1"/>
  <c r="B98" i="1"/>
  <c r="C98" i="1" s="1"/>
  <c r="D98" i="1" s="1"/>
  <c r="B99" i="1"/>
  <c r="C99" i="1" s="1"/>
  <c r="D99" i="1" s="1"/>
  <c r="B100" i="1"/>
  <c r="C100" i="1" s="1"/>
  <c r="D100" i="1" s="1"/>
  <c r="B101" i="1"/>
  <c r="C101" i="1" s="1"/>
  <c r="D101" i="1" s="1"/>
  <c r="B102" i="1"/>
  <c r="C102" i="1" s="1"/>
  <c r="D102" i="1" s="1"/>
  <c r="B103" i="1"/>
  <c r="C103" i="1" s="1"/>
  <c r="D103" i="1" s="1"/>
  <c r="B104" i="1"/>
  <c r="C104" i="1" s="1"/>
  <c r="D104" i="1" s="1"/>
  <c r="B105" i="1"/>
  <c r="C105" i="1" s="1"/>
  <c r="D105" i="1" s="1"/>
  <c r="B107" i="1"/>
  <c r="C107" i="1" s="1"/>
  <c r="D107" i="1" s="1"/>
  <c r="B108" i="1"/>
  <c r="C108" i="1" s="1"/>
  <c r="D108" i="1" s="1"/>
  <c r="B109" i="1"/>
  <c r="C109" i="1" s="1"/>
  <c r="D109" i="1" s="1"/>
  <c r="B110" i="1"/>
  <c r="C110" i="1" s="1"/>
  <c r="D110" i="1" s="1"/>
  <c r="B111" i="1"/>
  <c r="C111" i="1" s="1"/>
  <c r="D111" i="1" s="1"/>
  <c r="B114" i="1"/>
  <c r="C114" i="1" s="1"/>
  <c r="D114" i="1" s="1"/>
  <c r="B115" i="1"/>
  <c r="C115" i="1" s="1"/>
  <c r="D115" i="1" s="1"/>
  <c r="B118" i="1"/>
  <c r="C118" i="1" s="1"/>
  <c r="D118" i="1" s="1"/>
  <c r="B124" i="1"/>
  <c r="C124" i="1" s="1"/>
  <c r="D124" i="1" s="1"/>
  <c r="B125" i="1"/>
  <c r="C125" i="1" s="1"/>
  <c r="D125" i="1" s="1"/>
  <c r="B126" i="1"/>
  <c r="C126" i="1" s="1"/>
  <c r="D126" i="1" s="1"/>
  <c r="B127" i="1"/>
  <c r="C127" i="1" s="1"/>
  <c r="D127" i="1" s="1"/>
  <c r="B129" i="1"/>
  <c r="C129" i="1" s="1"/>
  <c r="D129" i="1" s="1"/>
  <c r="B130" i="1"/>
  <c r="C130" i="1" s="1"/>
  <c r="D130" i="1" s="1"/>
  <c r="B131" i="1"/>
  <c r="C131" i="1" s="1"/>
  <c r="D131" i="1" s="1"/>
  <c r="B132" i="1"/>
  <c r="C132" i="1" s="1"/>
  <c r="D132" i="1" s="1"/>
  <c r="B133" i="1"/>
  <c r="C133" i="1" s="1"/>
  <c r="D133" i="1" s="1"/>
  <c r="B141" i="1"/>
  <c r="C141" i="1" s="1"/>
  <c r="D141" i="1" s="1"/>
  <c r="B145" i="1"/>
  <c r="C145" i="1" s="1"/>
  <c r="D145" i="1" s="1"/>
  <c r="B146" i="1"/>
  <c r="C146" i="1" s="1"/>
  <c r="D146" i="1" s="1"/>
  <c r="B148" i="1"/>
  <c r="C148" i="1" s="1"/>
  <c r="D148" i="1" s="1"/>
  <c r="B149" i="1"/>
  <c r="C149" i="1" s="1"/>
  <c r="D149" i="1" s="1"/>
  <c r="B150" i="1"/>
  <c r="C150" i="1" s="1"/>
  <c r="D150" i="1" s="1"/>
  <c r="B151" i="1"/>
  <c r="C151" i="1" s="1"/>
  <c r="D151" i="1" s="1"/>
  <c r="B152" i="1"/>
  <c r="C152" i="1" s="1"/>
  <c r="D152" i="1" s="1"/>
  <c r="B153" i="1"/>
  <c r="C153" i="1" s="1"/>
  <c r="D153" i="1" s="1"/>
  <c r="B154" i="1"/>
  <c r="C154" i="1" s="1"/>
  <c r="D154" i="1" s="1"/>
  <c r="B157" i="1"/>
  <c r="C157" i="1" s="1"/>
  <c r="D157" i="1" s="1"/>
  <c r="B158" i="1"/>
  <c r="C158" i="1" s="1"/>
  <c r="D158" i="1" s="1"/>
  <c r="B159" i="1"/>
  <c r="C159" i="1" s="1"/>
  <c r="D159" i="1" s="1"/>
  <c r="B160" i="1"/>
  <c r="C160" i="1" s="1"/>
  <c r="D160" i="1" s="1"/>
  <c r="B161" i="1"/>
  <c r="C161" i="1" s="1"/>
  <c r="D161" i="1" s="1"/>
  <c r="B162" i="1"/>
  <c r="C162" i="1" s="1"/>
  <c r="D162" i="1" s="1"/>
  <c r="B163" i="1"/>
  <c r="C163" i="1" s="1"/>
  <c r="D163" i="1" s="1"/>
  <c r="B164" i="1"/>
  <c r="C164" i="1" s="1"/>
  <c r="D164" i="1" s="1"/>
  <c r="B165" i="1"/>
  <c r="C165" i="1" s="1"/>
  <c r="D165" i="1" s="1"/>
  <c r="B166" i="1"/>
  <c r="C166" i="1" s="1"/>
  <c r="D166" i="1" s="1"/>
  <c r="B167" i="1"/>
  <c r="C167" i="1" s="1"/>
  <c r="D167" i="1" s="1"/>
  <c r="B168" i="1"/>
  <c r="C168" i="1" s="1"/>
  <c r="D168" i="1" s="1"/>
  <c r="B169" i="1"/>
  <c r="C169" i="1" s="1"/>
  <c r="D169" i="1" s="1"/>
  <c r="B170" i="1"/>
  <c r="C170" i="1" s="1"/>
  <c r="D170" i="1" s="1"/>
  <c r="B171" i="1"/>
  <c r="C171" i="1" s="1"/>
  <c r="D171" i="1" s="1"/>
  <c r="B172" i="1"/>
  <c r="C172" i="1" s="1"/>
  <c r="D172" i="1" s="1"/>
  <c r="B174" i="1"/>
  <c r="C174" i="1" s="1"/>
  <c r="D174" i="1" s="1"/>
  <c r="B175" i="1"/>
  <c r="C175" i="1" s="1"/>
  <c r="D175" i="1" s="1"/>
  <c r="B179" i="1"/>
  <c r="C179" i="1" s="1"/>
  <c r="D179" i="1" s="1"/>
  <c r="B134" i="1"/>
  <c r="C134" i="1" s="1"/>
  <c r="D134" i="1" s="1"/>
  <c r="B135" i="1"/>
  <c r="C135" i="1" s="1"/>
  <c r="D135" i="1" s="1"/>
  <c r="B500" i="2"/>
  <c r="C500" i="2" s="1"/>
  <c r="F9" i="2"/>
  <c r="G9" i="2" s="1"/>
  <c r="B394" i="2"/>
  <c r="B378" i="2"/>
  <c r="D378" i="2" s="1"/>
  <c r="E378" i="2" s="1"/>
  <c r="B11" i="2"/>
  <c r="D11" i="2" s="1"/>
  <c r="E11" i="2" s="1"/>
  <c r="B12" i="2"/>
  <c r="D12" i="2" s="1"/>
  <c r="E12" i="2" s="1"/>
  <c r="B13" i="2"/>
  <c r="B14" i="2"/>
  <c r="D14" i="2" s="1"/>
  <c r="E14" i="2" s="1"/>
  <c r="B15" i="2"/>
  <c r="D15" i="2" s="1"/>
  <c r="E15" i="2" s="1"/>
  <c r="B16" i="2"/>
  <c r="D16" i="2" s="1"/>
  <c r="E16" i="2" s="1"/>
  <c r="B17" i="2"/>
  <c r="D17" i="2" s="1"/>
  <c r="E17" i="2" s="1"/>
  <c r="B18" i="2"/>
  <c r="D18" i="2" s="1"/>
  <c r="E18" i="2" s="1"/>
  <c r="B19" i="2"/>
  <c r="D19" i="2" s="1"/>
  <c r="E19" i="2" s="1"/>
  <c r="B20" i="2"/>
  <c r="B21" i="2"/>
  <c r="C21" i="2" s="1"/>
  <c r="B42" i="2"/>
  <c r="C42" i="2" s="1"/>
  <c r="B43" i="2"/>
  <c r="D43" i="2" s="1"/>
  <c r="E43" i="2" s="1"/>
  <c r="B44" i="2"/>
  <c r="D44" i="2" s="1"/>
  <c r="E44" i="2" s="1"/>
  <c r="B45" i="2"/>
  <c r="C45" i="2" s="1"/>
  <c r="B46" i="2"/>
  <c r="D46" i="2" s="1"/>
  <c r="E46" i="2" s="1"/>
  <c r="B47" i="2"/>
  <c r="D47" i="2" s="1"/>
  <c r="E47" i="2" s="1"/>
  <c r="B48" i="2"/>
  <c r="D48" i="2" s="1"/>
  <c r="E48" i="2" s="1"/>
  <c r="B49" i="2"/>
  <c r="D49" i="2" s="1"/>
  <c r="E49" i="2" s="1"/>
  <c r="B50" i="2"/>
  <c r="D50" i="2" s="1"/>
  <c r="E50" i="2" s="1"/>
  <c r="B51" i="2"/>
  <c r="D51" i="2" s="1"/>
  <c r="E51" i="2" s="1"/>
  <c r="B52" i="2"/>
  <c r="D52" i="2" s="1"/>
  <c r="E52" i="2" s="1"/>
  <c r="B53" i="2"/>
  <c r="D53" i="2" s="1"/>
  <c r="E53" i="2" s="1"/>
  <c r="B57" i="2"/>
  <c r="D57" i="2" s="1"/>
  <c r="E57" i="2" s="1"/>
  <c r="B58" i="2"/>
  <c r="D58" i="2" s="1"/>
  <c r="E58" i="2" s="1"/>
  <c r="B60" i="2"/>
  <c r="D60" i="2" s="1"/>
  <c r="E60" i="2" s="1"/>
  <c r="B61" i="2"/>
  <c r="B62" i="2"/>
  <c r="D62" i="2" s="1"/>
  <c r="E62" i="2" s="1"/>
  <c r="B63" i="2"/>
  <c r="D63" i="2" s="1"/>
  <c r="E63" i="2" s="1"/>
  <c r="B64" i="2"/>
  <c r="D64" i="2" s="1"/>
  <c r="E64" i="2" s="1"/>
  <c r="B65" i="2"/>
  <c r="D65" i="2" s="1"/>
  <c r="E65" i="2" s="1"/>
  <c r="B66" i="2"/>
  <c r="D66" i="2" s="1"/>
  <c r="E66" i="2" s="1"/>
  <c r="B67" i="2"/>
  <c r="D67" i="2" s="1"/>
  <c r="E67" i="2" s="1"/>
  <c r="B68" i="2"/>
  <c r="B69" i="2"/>
  <c r="D69" i="2" s="1"/>
  <c r="E69" i="2" s="1"/>
  <c r="B70" i="2"/>
  <c r="D70" i="2" s="1"/>
  <c r="E70" i="2" s="1"/>
  <c r="B71" i="2"/>
  <c r="D71" i="2" s="1"/>
  <c r="E71" i="2" s="1"/>
  <c r="B72" i="2"/>
  <c r="D72" i="2" s="1"/>
  <c r="E72" i="2" s="1"/>
  <c r="B73" i="2"/>
  <c r="D73" i="2" s="1"/>
  <c r="E73" i="2" s="1"/>
  <c r="B74" i="2"/>
  <c r="D74" i="2" s="1"/>
  <c r="E74" i="2" s="1"/>
  <c r="B75" i="2"/>
  <c r="D75" i="2" s="1"/>
  <c r="E75" i="2" s="1"/>
  <c r="B76" i="2"/>
  <c r="D76" i="2" s="1"/>
  <c r="E76" i="2" s="1"/>
  <c r="B77" i="2"/>
  <c r="D77" i="2" s="1"/>
  <c r="E77" i="2" s="1"/>
  <c r="B78" i="2"/>
  <c r="D78" i="2" s="1"/>
  <c r="E78" i="2" s="1"/>
  <c r="B79" i="2"/>
  <c r="D79" i="2" s="1"/>
  <c r="E79" i="2" s="1"/>
  <c r="B80" i="2"/>
  <c r="D80" i="2" s="1"/>
  <c r="E80" i="2" s="1"/>
  <c r="B81" i="2"/>
  <c r="B82" i="2"/>
  <c r="C82" i="2" s="1"/>
  <c r="B83" i="2"/>
  <c r="D83" i="2" s="1"/>
  <c r="E83" i="2" s="1"/>
  <c r="B86" i="2"/>
  <c r="D86" i="2" s="1"/>
  <c r="E86" i="2" s="1"/>
  <c r="B87" i="2"/>
  <c r="D87" i="2" s="1"/>
  <c r="E87" i="2" s="1"/>
  <c r="B88" i="2"/>
  <c r="D88" i="2" s="1"/>
  <c r="E88" i="2" s="1"/>
  <c r="B90" i="2"/>
  <c r="B91" i="2"/>
  <c r="D91" i="2" s="1"/>
  <c r="E91" i="2" s="1"/>
  <c r="B92" i="2"/>
  <c r="D92" i="2" s="1"/>
  <c r="E92" i="2" s="1"/>
  <c r="B93" i="2"/>
  <c r="D93" i="2" s="1"/>
  <c r="E93" i="2" s="1"/>
  <c r="B95" i="2"/>
  <c r="C95" i="2" s="1"/>
  <c r="B96" i="2"/>
  <c r="D96" i="2" s="1"/>
  <c r="E96" i="2" s="1"/>
  <c r="B97" i="2"/>
  <c r="D97" i="2" s="1"/>
  <c r="E97" i="2" s="1"/>
  <c r="B98" i="2"/>
  <c r="C98" i="2" s="1"/>
  <c r="B99" i="2"/>
  <c r="D99" i="2" s="1"/>
  <c r="E99" i="2" s="1"/>
  <c r="B100" i="2"/>
  <c r="D100" i="2" s="1"/>
  <c r="E100" i="2" s="1"/>
  <c r="B101" i="2"/>
  <c r="D101" i="2" s="1"/>
  <c r="E101" i="2" s="1"/>
  <c r="B102" i="2"/>
  <c r="C102" i="2" s="1"/>
  <c r="B104" i="2"/>
  <c r="D104" i="2" s="1"/>
  <c r="E104" i="2" s="1"/>
  <c r="B106" i="2"/>
  <c r="D106" i="2" s="1"/>
  <c r="E106" i="2" s="1"/>
  <c r="B111" i="2"/>
  <c r="B112" i="2"/>
  <c r="D112" i="2" s="1"/>
  <c r="E112" i="2" s="1"/>
  <c r="B113" i="2"/>
  <c r="D113" i="2" s="1"/>
  <c r="E113" i="2" s="1"/>
  <c r="B114" i="2"/>
  <c r="C114" i="2" s="1"/>
  <c r="B115" i="2"/>
  <c r="D115" i="2" s="1"/>
  <c r="E115" i="2" s="1"/>
  <c r="B116" i="2"/>
  <c r="D116" i="2" s="1"/>
  <c r="E116" i="2" s="1"/>
  <c r="B117" i="2"/>
  <c r="D117" i="2" s="1"/>
  <c r="E117" i="2" s="1"/>
  <c r="B118" i="2"/>
  <c r="D118" i="2" s="1"/>
  <c r="E118" i="2" s="1"/>
  <c r="B119" i="2"/>
  <c r="D119" i="2" s="1"/>
  <c r="E119" i="2" s="1"/>
  <c r="B120" i="2"/>
  <c r="D120" i="2" s="1"/>
  <c r="E120" i="2" s="1"/>
  <c r="B122" i="2"/>
  <c r="D122" i="2" s="1"/>
  <c r="E122" i="2" s="1"/>
  <c r="B125" i="2"/>
  <c r="B126" i="2"/>
  <c r="D126" i="2" s="1"/>
  <c r="E126" i="2" s="1"/>
  <c r="B127" i="2"/>
  <c r="D127" i="2" s="1"/>
  <c r="E127" i="2" s="1"/>
  <c r="B128" i="2"/>
  <c r="D128" i="2" s="1"/>
  <c r="E128" i="2" s="1"/>
  <c r="B129" i="2"/>
  <c r="D129" i="2" s="1"/>
  <c r="E129" i="2" s="1"/>
  <c r="B130" i="2"/>
  <c r="D130" i="2" s="1"/>
  <c r="E130" i="2" s="1"/>
  <c r="B131" i="2"/>
  <c r="D131" i="2" s="1"/>
  <c r="E131" i="2" s="1"/>
  <c r="B132" i="2"/>
  <c r="C132" i="2" s="1"/>
  <c r="B133" i="2"/>
  <c r="D133" i="2" s="1"/>
  <c r="E133" i="2" s="1"/>
  <c r="B134" i="2"/>
  <c r="D134" i="2" s="1"/>
  <c r="E134" i="2" s="1"/>
  <c r="B135" i="2"/>
  <c r="D135" i="2" s="1"/>
  <c r="E135" i="2" s="1"/>
  <c r="B136" i="2"/>
  <c r="D136" i="2" s="1"/>
  <c r="E136" i="2" s="1"/>
  <c r="B137" i="2"/>
  <c r="D137" i="2" s="1"/>
  <c r="E137" i="2" s="1"/>
  <c r="B138" i="2"/>
  <c r="D138" i="2" s="1"/>
  <c r="E138" i="2" s="1"/>
  <c r="B139" i="2"/>
  <c r="C139" i="2" s="1"/>
  <c r="B140" i="2"/>
  <c r="C140" i="2" s="1"/>
  <c r="B141" i="2"/>
  <c r="D141" i="2" s="1"/>
  <c r="E141" i="2" s="1"/>
  <c r="B142" i="2"/>
  <c r="D142" i="2" s="1"/>
  <c r="E142" i="2" s="1"/>
  <c r="B143" i="2"/>
  <c r="D143" i="2" s="1"/>
  <c r="E143" i="2" s="1"/>
  <c r="B144" i="2"/>
  <c r="D144" i="2" s="1"/>
  <c r="E144" i="2" s="1"/>
  <c r="B145" i="2"/>
  <c r="B146" i="2"/>
  <c r="D146" i="2" s="1"/>
  <c r="E146" i="2" s="1"/>
  <c r="B147" i="2"/>
  <c r="D147" i="2" s="1"/>
  <c r="E147" i="2" s="1"/>
  <c r="B149" i="2"/>
  <c r="C149" i="2" s="1"/>
  <c r="B150" i="2"/>
  <c r="D150" i="2" s="1"/>
  <c r="E150" i="2" s="1"/>
  <c r="B151" i="2"/>
  <c r="B152" i="2"/>
  <c r="D152" i="2" s="1"/>
  <c r="E152" i="2" s="1"/>
  <c r="B153" i="2"/>
  <c r="C153" i="2" s="1"/>
  <c r="B154" i="2"/>
  <c r="C154" i="2" s="1"/>
  <c r="B155" i="2"/>
  <c r="D155" i="2" s="1"/>
  <c r="E155" i="2" s="1"/>
  <c r="B156" i="2"/>
  <c r="D156" i="2" s="1"/>
  <c r="E156" i="2" s="1"/>
  <c r="B157" i="2"/>
  <c r="B158" i="2"/>
  <c r="D158" i="2" s="1"/>
  <c r="E158" i="2" s="1"/>
  <c r="B159" i="2"/>
  <c r="D159" i="2" s="1"/>
  <c r="E159" i="2" s="1"/>
  <c r="B160" i="2"/>
  <c r="D160" i="2" s="1"/>
  <c r="E160" i="2" s="1"/>
  <c r="B161" i="2"/>
  <c r="C161" i="2" s="1"/>
  <c r="B162" i="2"/>
  <c r="B163" i="2"/>
  <c r="D163" i="2" s="1"/>
  <c r="E163" i="2" s="1"/>
  <c r="B164" i="2"/>
  <c r="D164" i="2" s="1"/>
  <c r="E164" i="2" s="1"/>
  <c r="B165" i="2"/>
  <c r="D165" i="2" s="1"/>
  <c r="E165" i="2" s="1"/>
  <c r="B166" i="2"/>
  <c r="D166" i="2" s="1"/>
  <c r="E166" i="2" s="1"/>
  <c r="B167" i="2"/>
  <c r="B168" i="2"/>
  <c r="D168" i="2" s="1"/>
  <c r="E168" i="2" s="1"/>
  <c r="B169" i="2"/>
  <c r="C169" i="2" s="1"/>
  <c r="B170" i="2"/>
  <c r="D170" i="2" s="1"/>
  <c r="E170" i="2" s="1"/>
  <c r="B171" i="2"/>
  <c r="D171" i="2" s="1"/>
  <c r="E171" i="2" s="1"/>
  <c r="B172" i="2"/>
  <c r="C172" i="2" s="1"/>
  <c r="B173" i="2"/>
  <c r="B174" i="2"/>
  <c r="C174" i="2" s="1"/>
  <c r="B175" i="2"/>
  <c r="D175" i="2" s="1"/>
  <c r="E175" i="2" s="1"/>
  <c r="B176" i="2"/>
  <c r="D176" i="2" s="1"/>
  <c r="E176" i="2" s="1"/>
  <c r="B177" i="2"/>
  <c r="D177" i="2" s="1"/>
  <c r="E177" i="2" s="1"/>
  <c r="B178" i="2"/>
  <c r="D178" i="2" s="1"/>
  <c r="E178" i="2" s="1"/>
  <c r="B179" i="2"/>
  <c r="B180" i="2"/>
  <c r="D180" i="2" s="1"/>
  <c r="E180" i="2" s="1"/>
  <c r="B181" i="2"/>
  <c r="D181" i="2" s="1"/>
  <c r="E181" i="2" s="1"/>
  <c r="B182" i="2"/>
  <c r="D182" i="2" s="1"/>
  <c r="E182" i="2" s="1"/>
  <c r="B183" i="2"/>
  <c r="D183" i="2" s="1"/>
  <c r="E183" i="2" s="1"/>
  <c r="B184" i="2"/>
  <c r="D184" i="2" s="1"/>
  <c r="E184" i="2" s="1"/>
  <c r="B185" i="2"/>
  <c r="C185" i="2" s="1"/>
  <c r="B186" i="2"/>
  <c r="C186" i="2" s="1"/>
  <c r="B187" i="2"/>
  <c r="D187" i="2" s="1"/>
  <c r="E187" i="2" s="1"/>
  <c r="B188" i="2"/>
  <c r="D188" i="2" s="1"/>
  <c r="E188" i="2" s="1"/>
  <c r="B189" i="2"/>
  <c r="D189" i="2" s="1"/>
  <c r="E189" i="2" s="1"/>
  <c r="B190" i="2"/>
  <c r="D190" i="2" s="1"/>
  <c r="E190" i="2" s="1"/>
  <c r="B192" i="2"/>
  <c r="D192" i="2" s="1"/>
  <c r="E192" i="2" s="1"/>
  <c r="B193" i="2"/>
  <c r="D193" i="2" s="1"/>
  <c r="E193" i="2" s="1"/>
  <c r="B194" i="2"/>
  <c r="B195" i="2"/>
  <c r="D195" i="2" s="1"/>
  <c r="E195" i="2" s="1"/>
  <c r="B196" i="2"/>
  <c r="C196" i="2" s="1"/>
  <c r="B197" i="2"/>
  <c r="D197" i="2" s="1"/>
  <c r="E197" i="2" s="1"/>
  <c r="B198" i="2"/>
  <c r="B199" i="2"/>
  <c r="D199" i="2" s="1"/>
  <c r="E199" i="2" s="1"/>
  <c r="B200" i="2"/>
  <c r="D200" i="2" s="1"/>
  <c r="E200" i="2" s="1"/>
  <c r="B201" i="2"/>
  <c r="D201" i="2" s="1"/>
  <c r="E201" i="2" s="1"/>
  <c r="B202" i="2"/>
  <c r="B203" i="2"/>
  <c r="C203" i="2" s="1"/>
  <c r="B204" i="2"/>
  <c r="D204" i="2" s="1"/>
  <c r="E204" i="2" s="1"/>
  <c r="B205" i="2"/>
  <c r="D205" i="2" s="1"/>
  <c r="E205" i="2" s="1"/>
  <c r="B206" i="2"/>
  <c r="D206" i="2" s="1"/>
  <c r="E206" i="2" s="1"/>
  <c r="B207" i="2"/>
  <c r="D207" i="2" s="1"/>
  <c r="E207" i="2" s="1"/>
  <c r="B208" i="2"/>
  <c r="B209" i="2"/>
  <c r="D209" i="2" s="1"/>
  <c r="E209" i="2" s="1"/>
  <c r="B210" i="2"/>
  <c r="D210" i="2" s="1"/>
  <c r="E210" i="2" s="1"/>
  <c r="B211" i="2"/>
  <c r="D211" i="2" s="1"/>
  <c r="E211" i="2" s="1"/>
  <c r="B212" i="2"/>
  <c r="C212" i="2" s="1"/>
  <c r="B213" i="2"/>
  <c r="D213" i="2" s="1"/>
  <c r="E213" i="2" s="1"/>
  <c r="B214" i="2"/>
  <c r="D214" i="2" s="1"/>
  <c r="E214" i="2" s="1"/>
  <c r="B215" i="2"/>
  <c r="D215" i="2" s="1"/>
  <c r="E215" i="2" s="1"/>
  <c r="B216" i="2"/>
  <c r="B217" i="2"/>
  <c r="D217" i="2" s="1"/>
  <c r="E217" i="2" s="1"/>
  <c r="B218" i="2"/>
  <c r="D218" i="2" s="1"/>
  <c r="E218" i="2" s="1"/>
  <c r="B219" i="2"/>
  <c r="D219" i="2" s="1"/>
  <c r="E219" i="2" s="1"/>
  <c r="B220" i="2"/>
  <c r="D220" i="2" s="1"/>
  <c r="E220" i="2" s="1"/>
  <c r="B221" i="2"/>
  <c r="D221" i="2" s="1"/>
  <c r="E221" i="2" s="1"/>
  <c r="B222" i="2"/>
  <c r="B223" i="2"/>
  <c r="D223" i="2" s="1"/>
  <c r="E223" i="2" s="1"/>
  <c r="B224" i="2"/>
  <c r="D224" i="2" s="1"/>
  <c r="E224" i="2" s="1"/>
  <c r="B225" i="2"/>
  <c r="D225" i="2" s="1"/>
  <c r="E225" i="2" s="1"/>
  <c r="B226" i="2"/>
  <c r="D226" i="2" s="1"/>
  <c r="E226" i="2" s="1"/>
  <c r="B227" i="2"/>
  <c r="D227" i="2" s="1"/>
  <c r="E227" i="2" s="1"/>
  <c r="B229" i="2"/>
  <c r="C229" i="2" s="1"/>
  <c r="B230" i="2"/>
  <c r="D230" i="2" s="1"/>
  <c r="E230" i="2" s="1"/>
  <c r="B231" i="2"/>
  <c r="D231" i="2" s="1"/>
  <c r="E231" i="2" s="1"/>
  <c r="B232" i="2"/>
  <c r="C232" i="2" s="1"/>
  <c r="B233" i="2"/>
  <c r="B234" i="2"/>
  <c r="D234" i="2" s="1"/>
  <c r="E234" i="2" s="1"/>
  <c r="B235" i="2"/>
  <c r="D235" i="2" s="1"/>
  <c r="E235" i="2" s="1"/>
  <c r="B236" i="2"/>
  <c r="D236" i="2" s="1"/>
  <c r="E236" i="2" s="1"/>
  <c r="B237" i="2"/>
  <c r="D237" i="2" s="1"/>
  <c r="E237" i="2" s="1"/>
  <c r="B239" i="2"/>
  <c r="D239" i="2" s="1"/>
  <c r="E239" i="2" s="1"/>
  <c r="B240" i="2"/>
  <c r="B241" i="2"/>
  <c r="D241" i="2" s="1"/>
  <c r="E241" i="2" s="1"/>
  <c r="B242" i="2"/>
  <c r="D242" i="2" s="1"/>
  <c r="E242" i="2" s="1"/>
  <c r="B243" i="2"/>
  <c r="D243" i="2" s="1"/>
  <c r="E243" i="2" s="1"/>
  <c r="B245" i="2"/>
  <c r="D245" i="2" s="1"/>
  <c r="E245" i="2" s="1"/>
  <c r="B246" i="2"/>
  <c r="C246" i="2" s="1"/>
  <c r="B247" i="2"/>
  <c r="D247" i="2" s="1"/>
  <c r="E247" i="2" s="1"/>
  <c r="B248" i="2"/>
  <c r="D248" i="2" s="1"/>
  <c r="E248" i="2" s="1"/>
  <c r="B249" i="2"/>
  <c r="D249" i="2" s="1"/>
  <c r="E249" i="2" s="1"/>
  <c r="B250" i="2"/>
  <c r="C250" i="2" s="1"/>
  <c r="B251" i="2"/>
  <c r="B253" i="2"/>
  <c r="D253" i="2" s="1"/>
  <c r="E253" i="2" s="1"/>
  <c r="B254" i="2"/>
  <c r="D254" i="2" s="1"/>
  <c r="E254" i="2" s="1"/>
  <c r="B255" i="2"/>
  <c r="D255" i="2" s="1"/>
  <c r="E255" i="2" s="1"/>
  <c r="B257" i="2"/>
  <c r="D257" i="2" s="1"/>
  <c r="E257" i="2" s="1"/>
  <c r="B261" i="2"/>
  <c r="D261" i="2" s="1"/>
  <c r="E261" i="2" s="1"/>
  <c r="B262" i="2"/>
  <c r="D262" i="2" s="1"/>
  <c r="E262" i="2" s="1"/>
  <c r="B263" i="2"/>
  <c r="D263" i="2" s="1"/>
  <c r="E263" i="2" s="1"/>
  <c r="B264" i="2"/>
  <c r="C264" i="2" s="1"/>
  <c r="B265" i="2"/>
  <c r="D265" i="2" s="1"/>
  <c r="E265" i="2" s="1"/>
  <c r="B266" i="2"/>
  <c r="D266" i="2" s="1"/>
  <c r="E266" i="2" s="1"/>
  <c r="B267" i="2"/>
  <c r="D267" i="2" s="1"/>
  <c r="E267" i="2" s="1"/>
  <c r="B268" i="2"/>
  <c r="D268" i="2" s="1"/>
  <c r="E268" i="2" s="1"/>
  <c r="B269" i="2"/>
  <c r="D269" i="2" s="1"/>
  <c r="E269" i="2" s="1"/>
  <c r="B270" i="2"/>
  <c r="D270" i="2" s="1"/>
  <c r="E270" i="2" s="1"/>
  <c r="B271" i="2"/>
  <c r="D271" i="2" s="1"/>
  <c r="E271" i="2" s="1"/>
  <c r="B272" i="2"/>
  <c r="C272" i="2" s="1"/>
  <c r="B273" i="2"/>
  <c r="D273" i="2" s="1"/>
  <c r="E273" i="2" s="1"/>
  <c r="B274" i="2"/>
  <c r="D274" i="2" s="1"/>
  <c r="E274" i="2" s="1"/>
  <c r="B275" i="2"/>
  <c r="D275" i="2" s="1"/>
  <c r="E275" i="2" s="1"/>
  <c r="B276" i="2"/>
  <c r="D276" i="2" s="1"/>
  <c r="E276" i="2" s="1"/>
  <c r="B277" i="2"/>
  <c r="D277" i="2" s="1"/>
  <c r="E277" i="2" s="1"/>
  <c r="B278" i="2"/>
  <c r="D278" i="2" s="1"/>
  <c r="E278" i="2" s="1"/>
  <c r="B279" i="2"/>
  <c r="B280" i="2"/>
  <c r="D280" i="2" s="1"/>
  <c r="E280" i="2" s="1"/>
  <c r="B281" i="2"/>
  <c r="D281" i="2" s="1"/>
  <c r="E281" i="2" s="1"/>
  <c r="B282" i="2"/>
  <c r="D282" i="2" s="1"/>
  <c r="E282" i="2" s="1"/>
  <c r="B283" i="2"/>
  <c r="D283" i="2" s="1"/>
  <c r="E283" i="2" s="1"/>
  <c r="B284" i="2"/>
  <c r="D284" i="2" s="1"/>
  <c r="E284" i="2" s="1"/>
  <c r="B285" i="2"/>
  <c r="D285" i="2" s="1"/>
  <c r="E285" i="2" s="1"/>
  <c r="B286" i="2"/>
  <c r="D286" i="2" s="1"/>
  <c r="E286" i="2" s="1"/>
  <c r="B287" i="2"/>
  <c r="D287" i="2" s="1"/>
  <c r="E287" i="2" s="1"/>
  <c r="B288" i="2"/>
  <c r="D288" i="2" s="1"/>
  <c r="E288" i="2" s="1"/>
  <c r="B289" i="2"/>
  <c r="D289" i="2" s="1"/>
  <c r="E289" i="2" s="1"/>
  <c r="B290" i="2"/>
  <c r="B291" i="2"/>
  <c r="D291" i="2" s="1"/>
  <c r="E291" i="2" s="1"/>
  <c r="B292" i="2"/>
  <c r="D292" i="2" s="1"/>
  <c r="E292" i="2" s="1"/>
  <c r="B293" i="2"/>
  <c r="D293" i="2" s="1"/>
  <c r="E293" i="2" s="1"/>
  <c r="B294" i="2"/>
  <c r="D294" i="2" s="1"/>
  <c r="E294" i="2" s="1"/>
  <c r="B295" i="2"/>
  <c r="D295" i="2" s="1"/>
  <c r="E295" i="2" s="1"/>
  <c r="B296" i="2"/>
  <c r="D296" i="2" s="1"/>
  <c r="E296" i="2" s="1"/>
  <c r="B297" i="2"/>
  <c r="D297" i="2" s="1"/>
  <c r="E297" i="2" s="1"/>
  <c r="B298" i="2"/>
  <c r="D298" i="2" s="1"/>
  <c r="E298" i="2" s="1"/>
  <c r="B299" i="2"/>
  <c r="D299" i="2" s="1"/>
  <c r="E299" i="2" s="1"/>
  <c r="B300" i="2"/>
  <c r="D300" i="2" s="1"/>
  <c r="E300" i="2" s="1"/>
  <c r="B301" i="2"/>
  <c r="D301" i="2" s="1"/>
  <c r="E301" i="2" s="1"/>
  <c r="B302" i="2"/>
  <c r="D302" i="2" s="1"/>
  <c r="E302" i="2" s="1"/>
  <c r="B303" i="2"/>
  <c r="B304" i="2"/>
  <c r="D304" i="2" s="1"/>
  <c r="E304" i="2" s="1"/>
  <c r="B305" i="2"/>
  <c r="D305" i="2" s="1"/>
  <c r="E305" i="2" s="1"/>
  <c r="B306" i="2"/>
  <c r="D306" i="2" s="1"/>
  <c r="E306" i="2" s="1"/>
  <c r="B307" i="2"/>
  <c r="D307" i="2" s="1"/>
  <c r="E307" i="2" s="1"/>
  <c r="B308" i="2"/>
  <c r="D308" i="2" s="1"/>
  <c r="E308" i="2" s="1"/>
  <c r="B309" i="2"/>
  <c r="D309" i="2" s="1"/>
  <c r="E309" i="2" s="1"/>
  <c r="B310" i="2"/>
  <c r="D310" i="2" s="1"/>
  <c r="E310" i="2" s="1"/>
  <c r="B311" i="2"/>
  <c r="D311" i="2" s="1"/>
  <c r="E311" i="2" s="1"/>
  <c r="B312" i="2"/>
  <c r="C312" i="2" s="1"/>
  <c r="B313" i="2"/>
  <c r="D313" i="2" s="1"/>
  <c r="E313" i="2" s="1"/>
  <c r="B315" i="2"/>
  <c r="D315" i="2" s="1"/>
  <c r="E315" i="2" s="1"/>
  <c r="B316" i="2"/>
  <c r="D316" i="2" s="1"/>
  <c r="E316" i="2" s="1"/>
  <c r="B317" i="2"/>
  <c r="D317" i="2" s="1"/>
  <c r="E317" i="2" s="1"/>
  <c r="B318" i="2"/>
  <c r="D318" i="2" s="1"/>
  <c r="E318" i="2" s="1"/>
  <c r="B319" i="2"/>
  <c r="B320" i="2"/>
  <c r="D320" i="2" s="1"/>
  <c r="E320" i="2" s="1"/>
  <c r="B321" i="2"/>
  <c r="D321" i="2" s="1"/>
  <c r="E321" i="2" s="1"/>
  <c r="B322" i="2"/>
  <c r="D322" i="2" s="1"/>
  <c r="E322" i="2" s="1"/>
  <c r="B323" i="2"/>
  <c r="D323" i="2" s="1"/>
  <c r="E323" i="2" s="1"/>
  <c r="B324" i="2"/>
  <c r="D324" i="2" s="1"/>
  <c r="E324" i="2" s="1"/>
  <c r="B325" i="2"/>
  <c r="D325" i="2" s="1"/>
  <c r="E325" i="2" s="1"/>
  <c r="B326" i="2"/>
  <c r="D326" i="2" s="1"/>
  <c r="E326" i="2" s="1"/>
  <c r="B327" i="2"/>
  <c r="D327" i="2" s="1"/>
  <c r="E327" i="2" s="1"/>
  <c r="B329" i="2"/>
  <c r="D329" i="2" s="1"/>
  <c r="E329" i="2" s="1"/>
  <c r="B330" i="2"/>
  <c r="D330" i="2" s="1"/>
  <c r="E330" i="2" s="1"/>
  <c r="B331" i="2"/>
  <c r="D331" i="2" s="1"/>
  <c r="E331" i="2" s="1"/>
  <c r="B332" i="2"/>
  <c r="C332" i="2" s="1"/>
  <c r="B333" i="2"/>
  <c r="D333" i="2" s="1"/>
  <c r="E333" i="2" s="1"/>
  <c r="B335" i="2"/>
  <c r="D335" i="2" s="1"/>
  <c r="E335" i="2" s="1"/>
  <c r="B337" i="2"/>
  <c r="D337" i="2" s="1"/>
  <c r="E337" i="2" s="1"/>
  <c r="B339" i="2"/>
  <c r="B340" i="2"/>
  <c r="D340" i="2" s="1"/>
  <c r="E340" i="2" s="1"/>
  <c r="B341" i="2"/>
  <c r="D341" i="2" s="1"/>
  <c r="E341" i="2" s="1"/>
  <c r="B342" i="2"/>
  <c r="D342" i="2" s="1"/>
  <c r="E342" i="2" s="1"/>
  <c r="B343" i="2"/>
  <c r="D343" i="2" s="1"/>
  <c r="E343" i="2" s="1"/>
  <c r="B344" i="2"/>
  <c r="D344" i="2" s="1"/>
  <c r="E344" i="2" s="1"/>
  <c r="B345" i="2"/>
  <c r="D345" i="2" s="1"/>
  <c r="E345" i="2" s="1"/>
  <c r="B346" i="2"/>
  <c r="B348" i="2"/>
  <c r="C348" i="2" s="1"/>
  <c r="B349" i="2"/>
  <c r="D349" i="2" s="1"/>
  <c r="E349" i="2" s="1"/>
  <c r="B350" i="2"/>
  <c r="D350" i="2" s="1"/>
  <c r="E350" i="2" s="1"/>
  <c r="B351" i="2"/>
  <c r="D351" i="2" s="1"/>
  <c r="E351" i="2" s="1"/>
  <c r="B352" i="2"/>
  <c r="D352" i="2" s="1"/>
  <c r="E352" i="2" s="1"/>
  <c r="B353" i="2"/>
  <c r="D353" i="2" s="1"/>
  <c r="E353" i="2" s="1"/>
  <c r="B355" i="2"/>
  <c r="C355" i="2" s="1"/>
  <c r="B356" i="2"/>
  <c r="D356" i="2" s="1"/>
  <c r="E356" i="2" s="1"/>
  <c r="B357" i="2"/>
  <c r="D357" i="2" s="1"/>
  <c r="E357" i="2" s="1"/>
  <c r="B358" i="2"/>
  <c r="D358" i="2" s="1"/>
  <c r="E358" i="2" s="1"/>
  <c r="B359" i="2"/>
  <c r="D359" i="2" s="1"/>
  <c r="E359" i="2" s="1"/>
  <c r="B360" i="2"/>
  <c r="D360" i="2" s="1"/>
  <c r="E360" i="2" s="1"/>
  <c r="B361" i="2"/>
  <c r="D361" i="2" s="1"/>
  <c r="E361" i="2" s="1"/>
  <c r="B362" i="2"/>
  <c r="D362" i="2" s="1"/>
  <c r="E362" i="2" s="1"/>
  <c r="B363" i="2"/>
  <c r="C363" i="2" s="1"/>
  <c r="B364" i="2"/>
  <c r="D364" i="2" s="1"/>
  <c r="E364" i="2" s="1"/>
  <c r="B365" i="2"/>
  <c r="D365" i="2" s="1"/>
  <c r="E365" i="2" s="1"/>
  <c r="B366" i="2"/>
  <c r="B367" i="2"/>
  <c r="D367" i="2" s="1"/>
  <c r="E367" i="2" s="1"/>
  <c r="B368" i="2"/>
  <c r="D368" i="2" s="1"/>
  <c r="E368" i="2" s="1"/>
  <c r="B369" i="2"/>
  <c r="D369" i="2" s="1"/>
  <c r="E369" i="2" s="1"/>
  <c r="B370" i="2"/>
  <c r="D370" i="2" s="1"/>
  <c r="E370" i="2" s="1"/>
  <c r="B371" i="2"/>
  <c r="D371" i="2" s="1"/>
  <c r="E371" i="2" s="1"/>
  <c r="B372" i="2"/>
  <c r="B373" i="2"/>
  <c r="D373" i="2" s="1"/>
  <c r="E373" i="2" s="1"/>
  <c r="B374" i="2"/>
  <c r="D374" i="2" s="1"/>
  <c r="E374" i="2" s="1"/>
  <c r="B375" i="2"/>
  <c r="C375" i="2" s="1"/>
  <c r="B376" i="2"/>
  <c r="D376" i="2" s="1"/>
  <c r="E376" i="2" s="1"/>
  <c r="B377" i="2"/>
  <c r="D377" i="2" s="1"/>
  <c r="E377" i="2" s="1"/>
  <c r="B383" i="2"/>
  <c r="D383" i="2" s="1"/>
  <c r="E383" i="2" s="1"/>
  <c r="B384" i="2"/>
  <c r="D384" i="2" s="1"/>
  <c r="E384" i="2" s="1"/>
  <c r="D387" i="2"/>
  <c r="E387" i="2" s="1"/>
  <c r="B388" i="2"/>
  <c r="D388" i="2" s="1"/>
  <c r="E388" i="2" s="1"/>
  <c r="B389" i="2"/>
  <c r="C389" i="2" s="1"/>
  <c r="B391" i="2"/>
  <c r="D391" i="2" s="1"/>
  <c r="E391" i="2" s="1"/>
  <c r="B392" i="2"/>
  <c r="B393" i="2"/>
  <c r="C393" i="2" s="1"/>
  <c r="B396" i="2"/>
  <c r="D396" i="2" s="1"/>
  <c r="E396" i="2" s="1"/>
  <c r="B397" i="2"/>
  <c r="D397" i="2" s="1"/>
  <c r="E397" i="2" s="1"/>
  <c r="B398" i="2"/>
  <c r="D398" i="2" s="1"/>
  <c r="E398" i="2" s="1"/>
  <c r="B399" i="2"/>
  <c r="C399" i="2" s="1"/>
  <c r="B401" i="2"/>
  <c r="D401" i="2" s="1"/>
  <c r="E401" i="2" s="1"/>
  <c r="B402" i="2"/>
  <c r="D402" i="2" s="1"/>
  <c r="E402" i="2" s="1"/>
  <c r="B403" i="2"/>
  <c r="D403" i="2" s="1"/>
  <c r="E403" i="2" s="1"/>
  <c r="B404" i="2"/>
  <c r="B412" i="2"/>
  <c r="D412" i="2" s="1"/>
  <c r="E412" i="2" s="1"/>
  <c r="B413" i="2"/>
  <c r="D413" i="2" s="1"/>
  <c r="E413" i="2" s="1"/>
  <c r="B415" i="2"/>
  <c r="B416" i="2"/>
  <c r="D416" i="2" s="1"/>
  <c r="E416" i="2" s="1"/>
  <c r="B417" i="2"/>
  <c r="C417" i="2" s="1"/>
  <c r="B418" i="2"/>
  <c r="D418" i="2" s="1"/>
  <c r="E418" i="2" s="1"/>
  <c r="B430" i="2"/>
  <c r="B431" i="2"/>
  <c r="D431" i="2" s="1"/>
  <c r="E431" i="2" s="1"/>
  <c r="B432" i="2"/>
  <c r="D432" i="2" s="1"/>
  <c r="E432" i="2" s="1"/>
  <c r="B433" i="2"/>
  <c r="D433" i="2" s="1"/>
  <c r="E433" i="2" s="1"/>
  <c r="B434" i="2"/>
  <c r="D434" i="2" s="1"/>
  <c r="E434" i="2" s="1"/>
  <c r="B437" i="2"/>
  <c r="C437" i="2" s="1"/>
  <c r="B438" i="2"/>
  <c r="D438" i="2" s="1"/>
  <c r="E438" i="2" s="1"/>
  <c r="B439" i="2"/>
  <c r="D439" i="2" s="1"/>
  <c r="E439" i="2" s="1"/>
  <c r="B440" i="2"/>
  <c r="D440" i="2" s="1"/>
  <c r="E440" i="2" s="1"/>
  <c r="B441" i="2"/>
  <c r="C441" i="2" s="1"/>
  <c r="B442" i="2"/>
  <c r="D442" i="2" s="1"/>
  <c r="E442" i="2" s="1"/>
  <c r="B443" i="2"/>
  <c r="D443" i="2" s="1"/>
  <c r="E443" i="2" s="1"/>
  <c r="B446" i="2"/>
  <c r="C446" i="2" s="1"/>
  <c r="B447" i="2"/>
  <c r="D447" i="2" s="1"/>
  <c r="E447" i="2" s="1"/>
  <c r="B448" i="2"/>
  <c r="C448" i="2" s="1"/>
  <c r="B452" i="2"/>
  <c r="D452" i="2" s="1"/>
  <c r="E452" i="2" s="1"/>
  <c r="B454" i="2"/>
  <c r="D454" i="2" s="1"/>
  <c r="E454" i="2" s="1"/>
  <c r="B455" i="2"/>
  <c r="D455" i="2" s="1"/>
  <c r="E455" i="2" s="1"/>
  <c r="B456" i="2"/>
  <c r="D456" i="2" s="1"/>
  <c r="E456" i="2" s="1"/>
  <c r="B461" i="2"/>
  <c r="D461" i="2" s="1"/>
  <c r="E461" i="2" s="1"/>
  <c r="B463" i="2"/>
  <c r="D463" i="2" s="1"/>
  <c r="E463" i="2" s="1"/>
  <c r="B464" i="2"/>
  <c r="D464" i="2" s="1"/>
  <c r="E464" i="2" s="1"/>
  <c r="B465" i="2"/>
  <c r="C465" i="2" s="1"/>
  <c r="B466" i="2"/>
  <c r="C466" i="2" s="1"/>
  <c r="B467" i="2"/>
  <c r="D467" i="2" s="1"/>
  <c r="E467" i="2" s="1"/>
  <c r="B468" i="2"/>
  <c r="D468" i="2" s="1"/>
  <c r="E468" i="2" s="1"/>
  <c r="B473" i="2"/>
  <c r="C473" i="2" s="1"/>
  <c r="B474" i="2"/>
  <c r="D474" i="2" s="1"/>
  <c r="E474" i="2" s="1"/>
  <c r="B475" i="2"/>
  <c r="B476" i="2"/>
  <c r="D476" i="2" s="1"/>
  <c r="E476" i="2" s="1"/>
  <c r="B477" i="2"/>
  <c r="C477" i="2" s="1"/>
  <c r="B478" i="2"/>
  <c r="B479" i="2"/>
  <c r="D479" i="2" s="1"/>
  <c r="E479" i="2" s="1"/>
  <c r="B480" i="2"/>
  <c r="D480" i="2" s="1"/>
  <c r="E480" i="2" s="1"/>
  <c r="B481" i="2"/>
  <c r="D481" i="2" s="1"/>
  <c r="E481" i="2" s="1"/>
  <c r="B485" i="2"/>
  <c r="D485" i="2" s="1"/>
  <c r="E485" i="2" s="1"/>
  <c r="B486" i="2"/>
  <c r="C486" i="2" s="1"/>
  <c r="B487" i="2"/>
  <c r="D487" i="2" s="1"/>
  <c r="E487" i="2" s="1"/>
  <c r="B488" i="2"/>
  <c r="C488" i="2" s="1"/>
  <c r="B490" i="2"/>
  <c r="C490" i="2" s="1"/>
  <c r="B491" i="2"/>
  <c r="D491" i="2" s="1"/>
  <c r="E491" i="2" s="1"/>
  <c r="B492" i="2"/>
  <c r="D492" i="2" s="1"/>
  <c r="E492" i="2" s="1"/>
  <c r="B493" i="2"/>
  <c r="D493" i="2" s="1"/>
  <c r="E493" i="2" s="1"/>
  <c r="B494" i="2"/>
  <c r="B495" i="2"/>
  <c r="C495" i="2" s="1"/>
  <c r="B497" i="2"/>
  <c r="D497" i="2" s="1"/>
  <c r="E497" i="2" s="1"/>
  <c r="B498" i="2"/>
  <c r="C498" i="2" s="1"/>
  <c r="B499" i="2"/>
  <c r="C499" i="2" s="1"/>
  <c r="B503" i="2"/>
  <c r="D503" i="2" s="1"/>
  <c r="E503" i="2" s="1"/>
  <c r="B504" i="2"/>
  <c r="D504" i="2" s="1"/>
  <c r="E504" i="2" s="1"/>
  <c r="B506" i="2"/>
  <c r="D506" i="2" s="1"/>
  <c r="E506" i="2" s="1"/>
  <c r="B507" i="2"/>
  <c r="D507" i="2" s="1"/>
  <c r="E507" i="2" s="1"/>
  <c r="B508" i="2"/>
  <c r="D508" i="2" s="1"/>
  <c r="E508" i="2" s="1"/>
  <c r="B509" i="2"/>
  <c r="D509" i="2" s="1"/>
  <c r="E509" i="2" s="1"/>
  <c r="B510" i="2"/>
  <c r="D510" i="2" s="1"/>
  <c r="E510" i="2" s="1"/>
  <c r="B511" i="2"/>
  <c r="C511" i="2" s="1"/>
  <c r="B512" i="2"/>
  <c r="D512" i="2" s="1"/>
  <c r="E512" i="2" s="1"/>
  <c r="B513" i="2"/>
  <c r="D513" i="2" s="1"/>
  <c r="E513" i="2" s="1"/>
  <c r="B514" i="2"/>
  <c r="D514" i="2" s="1"/>
  <c r="E514" i="2" s="1"/>
  <c r="B515" i="2"/>
  <c r="D515" i="2" s="1"/>
  <c r="E515" i="2" s="1"/>
  <c r="B516" i="2"/>
  <c r="C516" i="2" s="1"/>
  <c r="B517" i="2"/>
  <c r="D517" i="2" s="1"/>
  <c r="E517" i="2" s="1"/>
  <c r="B518" i="2"/>
  <c r="C518" i="2" s="1"/>
  <c r="B519" i="2"/>
  <c r="B520" i="2"/>
  <c r="D520" i="2" s="1"/>
  <c r="E520" i="2" s="1"/>
  <c r="B521" i="2"/>
  <c r="D521" i="2" s="1"/>
  <c r="E521" i="2" s="1"/>
  <c r="B522" i="2"/>
  <c r="D522" i="2" s="1"/>
  <c r="E522" i="2" s="1"/>
  <c r="B523" i="2"/>
  <c r="D523" i="2" s="1"/>
  <c r="E523" i="2" s="1"/>
  <c r="B524" i="2"/>
  <c r="C524" i="2" s="1"/>
  <c r="B525" i="2"/>
  <c r="D525" i="2" s="1"/>
  <c r="E525" i="2" s="1"/>
  <c r="B9" i="2"/>
  <c r="C9" i="2" s="1"/>
  <c r="C387" i="2"/>
  <c r="P158" i="1"/>
  <c r="C221" i="2" l="1"/>
  <c r="D473" i="2"/>
  <c r="E473" i="2" s="1"/>
  <c r="D399" i="2"/>
  <c r="E399" i="2" s="1"/>
  <c r="D389" i="2"/>
  <c r="E389" i="2" s="1"/>
  <c r="D203" i="2"/>
  <c r="E203" i="2" s="1"/>
  <c r="D196" i="2"/>
  <c r="E196" i="2" s="1"/>
  <c r="C66" i="2"/>
  <c r="C126" i="2"/>
  <c r="C325" i="2"/>
  <c r="C321" i="2"/>
  <c r="C182" i="2"/>
  <c r="C217" i="2"/>
  <c r="C225" i="2"/>
  <c r="C514" i="2"/>
  <c r="C241" i="2"/>
  <c r="D9" i="2"/>
  <c r="E9" i="2" s="1"/>
  <c r="C452" i="2"/>
  <c r="D95" i="2"/>
  <c r="E95" i="2" s="1"/>
  <c r="C294" i="2"/>
  <c r="C116" i="2"/>
  <c r="C62" i="2"/>
  <c r="C510" i="2"/>
  <c r="C367" i="2"/>
  <c r="C282" i="2"/>
  <c r="C115" i="2"/>
  <c r="C16" i="2"/>
  <c r="D524" i="2"/>
  <c r="E524" i="2" s="1"/>
  <c r="D498" i="2"/>
  <c r="E498" i="2" s="1"/>
  <c r="D490" i="2"/>
  <c r="E490" i="2" s="1"/>
  <c r="D348" i="2"/>
  <c r="E348" i="2" s="1"/>
  <c r="D332" i="2"/>
  <c r="E332" i="2" s="1"/>
  <c r="D114" i="2"/>
  <c r="E114" i="2" s="1"/>
  <c r="D82" i="2"/>
  <c r="E82" i="2" s="1"/>
  <c r="D42" i="2"/>
  <c r="E42" i="2" s="1"/>
  <c r="C357" i="2"/>
  <c r="C168" i="2"/>
  <c r="C388" i="2"/>
  <c r="C356" i="2"/>
  <c r="C231" i="2"/>
  <c r="C158" i="2"/>
  <c r="C485" i="2"/>
  <c r="C288" i="2"/>
  <c r="C227" i="2"/>
  <c r="C213" i="2"/>
  <c r="C150" i="2"/>
  <c r="C104" i="2"/>
  <c r="C44" i="2"/>
  <c r="D161" i="2"/>
  <c r="E161" i="2" s="1"/>
  <c r="C101" i="2"/>
  <c r="C383" i="2"/>
  <c r="C286" i="2"/>
  <c r="C274" i="2"/>
  <c r="C197" i="2"/>
  <c r="C275" i="2"/>
  <c r="C181" i="2"/>
  <c r="C147" i="2"/>
  <c r="C87" i="2"/>
  <c r="C440" i="2"/>
  <c r="C371" i="2"/>
  <c r="C342" i="2"/>
  <c r="C307" i="2"/>
  <c r="C283" i="2"/>
  <c r="C166" i="2"/>
  <c r="C144" i="2"/>
  <c r="C78" i="2"/>
  <c r="D465" i="2"/>
  <c r="E465" i="2" s="1"/>
  <c r="D437" i="2"/>
  <c r="E437" i="2" s="1"/>
  <c r="D272" i="2"/>
  <c r="E272" i="2" s="1"/>
  <c r="D229" i="2"/>
  <c r="E229" i="2" s="1"/>
  <c r="D174" i="2"/>
  <c r="E174" i="2" s="1"/>
  <c r="C156" i="2"/>
  <c r="C360" i="2"/>
  <c r="C350" i="2"/>
  <c r="C333" i="2"/>
  <c r="C311" i="2"/>
  <c r="C257" i="2"/>
  <c r="C234" i="2"/>
  <c r="C165" i="2"/>
  <c r="C304" i="2"/>
  <c r="C239" i="2"/>
  <c r="C86" i="2"/>
  <c r="C507" i="2"/>
  <c r="C467" i="2"/>
  <c r="C438" i="2"/>
  <c r="C187" i="2"/>
  <c r="C155" i="2"/>
  <c r="C141" i="2"/>
  <c r="C52" i="2"/>
  <c r="C520" i="2"/>
  <c r="C503" i="2"/>
  <c r="C463" i="2"/>
  <c r="C416" i="2"/>
  <c r="C373" i="2"/>
  <c r="C358" i="2"/>
  <c r="C345" i="2"/>
  <c r="C326" i="2"/>
  <c r="C310" i="2"/>
  <c r="C291" i="2"/>
  <c r="C242" i="2"/>
  <c r="C218" i="2"/>
  <c r="C199" i="2"/>
  <c r="C184" i="2"/>
  <c r="C171" i="2"/>
  <c r="C113" i="2"/>
  <c r="C93" i="2"/>
  <c r="C69" i="2"/>
  <c r="C51" i="2"/>
  <c r="D518" i="2"/>
  <c r="E518" i="2" s="1"/>
  <c r="D511" i="2"/>
  <c r="E511" i="2" s="1"/>
  <c r="D355" i="2"/>
  <c r="E355" i="2" s="1"/>
  <c r="D185" i="2"/>
  <c r="E185" i="2" s="1"/>
  <c r="D172" i="2"/>
  <c r="E172" i="2" s="1"/>
  <c r="D169" i="2"/>
  <c r="E169" i="2" s="1"/>
  <c r="D153" i="2"/>
  <c r="E153" i="2" s="1"/>
  <c r="D45" i="2"/>
  <c r="E45" i="2" s="1"/>
  <c r="C267" i="2"/>
  <c r="C249" i="2"/>
  <c r="C97" i="2"/>
  <c r="C479" i="2"/>
  <c r="C369" i="2"/>
  <c r="C292" i="2"/>
  <c r="C200" i="2"/>
  <c r="C188" i="2"/>
  <c r="C133" i="2"/>
  <c r="C119" i="2"/>
  <c r="C96" i="2"/>
  <c r="C74" i="2"/>
  <c r="C58" i="2"/>
  <c r="D132" i="2"/>
  <c r="E132" i="2" s="1"/>
  <c r="C412" i="2"/>
  <c r="C359" i="2"/>
  <c r="C302" i="2"/>
  <c r="C293" i="2"/>
  <c r="C281" i="2"/>
  <c r="C201" i="2"/>
  <c r="C134" i="2"/>
  <c r="C120" i="2"/>
  <c r="C75" i="2"/>
  <c r="C432" i="2"/>
  <c r="C401" i="2"/>
  <c r="C309" i="2"/>
  <c r="C296" i="2"/>
  <c r="C284" i="2"/>
  <c r="C277" i="2"/>
  <c r="C266" i="2"/>
  <c r="C248" i="2"/>
  <c r="C474" i="2"/>
  <c r="C431" i="2"/>
  <c r="C396" i="2"/>
  <c r="C377" i="2"/>
  <c r="C330" i="2"/>
  <c r="C320" i="2"/>
  <c r="C295" i="2"/>
  <c r="C261" i="2"/>
  <c r="C245" i="2"/>
  <c r="C211" i="2"/>
  <c r="C178" i="2"/>
  <c r="C159" i="2"/>
  <c r="C142" i="2"/>
  <c r="C130" i="2"/>
  <c r="C43" i="2"/>
  <c r="D446" i="2"/>
  <c r="E446" i="2" s="1"/>
  <c r="D312" i="2"/>
  <c r="E312" i="2" s="1"/>
  <c r="D264" i="2"/>
  <c r="E264" i="2" s="1"/>
  <c r="D246" i="2"/>
  <c r="E246" i="2" s="1"/>
  <c r="D167" i="2"/>
  <c r="E167" i="2" s="1"/>
  <c r="C167" i="2"/>
  <c r="D157" i="2"/>
  <c r="E157" i="2" s="1"/>
  <c r="C157" i="2"/>
  <c r="D125" i="2"/>
  <c r="E125" i="2" s="1"/>
  <c r="C125" i="2"/>
  <c r="D20" i="2"/>
  <c r="E20" i="2" s="1"/>
  <c r="C20" i="2"/>
  <c r="C523" i="2"/>
  <c r="C512" i="2"/>
  <c r="C454" i="2"/>
  <c r="C376" i="2"/>
  <c r="C12" i="2"/>
  <c r="D494" i="2"/>
  <c r="E494" i="2" s="1"/>
  <c r="C494" i="2"/>
  <c r="D303" i="2"/>
  <c r="E303" i="2" s="1"/>
  <c r="C303" i="2"/>
  <c r="D251" i="2"/>
  <c r="E251" i="2" s="1"/>
  <c r="C251" i="2"/>
  <c r="D240" i="2"/>
  <c r="E240" i="2" s="1"/>
  <c r="C240" i="2"/>
  <c r="D208" i="2"/>
  <c r="E208" i="2" s="1"/>
  <c r="C208" i="2"/>
  <c r="D179" i="2"/>
  <c r="E179" i="2" s="1"/>
  <c r="C179" i="2"/>
  <c r="D162" i="2"/>
  <c r="E162" i="2" s="1"/>
  <c r="C162" i="2"/>
  <c r="D90" i="2"/>
  <c r="E90" i="2" s="1"/>
  <c r="C90" i="2"/>
  <c r="D68" i="2"/>
  <c r="E68" i="2" s="1"/>
  <c r="C68" i="2"/>
  <c r="C491" i="2"/>
  <c r="C403" i="2"/>
  <c r="C365" i="2"/>
  <c r="C317" i="2"/>
  <c r="C269" i="2"/>
  <c r="C205" i="2"/>
  <c r="C195" i="2"/>
  <c r="C65" i="2"/>
  <c r="C48" i="2"/>
  <c r="C392" i="2"/>
  <c r="D392" i="2"/>
  <c r="E392" i="2" s="1"/>
  <c r="D339" i="2"/>
  <c r="E339" i="2" s="1"/>
  <c r="C339" i="2"/>
  <c r="D222" i="2"/>
  <c r="E222" i="2" s="1"/>
  <c r="C222" i="2"/>
  <c r="D519" i="2"/>
  <c r="E519" i="2" s="1"/>
  <c r="C519" i="2"/>
  <c r="C430" i="2"/>
  <c r="D430" i="2"/>
  <c r="E430" i="2" s="1"/>
  <c r="D415" i="2"/>
  <c r="E415" i="2" s="1"/>
  <c r="C415" i="2"/>
  <c r="D372" i="2"/>
  <c r="E372" i="2" s="1"/>
  <c r="C372" i="2"/>
  <c r="D366" i="2"/>
  <c r="E366" i="2" s="1"/>
  <c r="C366" i="2"/>
  <c r="D233" i="2"/>
  <c r="E233" i="2" s="1"/>
  <c r="C233" i="2"/>
  <c r="D216" i="2"/>
  <c r="E216" i="2" s="1"/>
  <c r="C216" i="2"/>
  <c r="D202" i="2"/>
  <c r="E202" i="2" s="1"/>
  <c r="C202" i="2"/>
  <c r="D198" i="2"/>
  <c r="E198" i="2" s="1"/>
  <c r="C198" i="2"/>
  <c r="D173" i="2"/>
  <c r="E173" i="2" s="1"/>
  <c r="C173" i="2"/>
  <c r="D151" i="2"/>
  <c r="E151" i="2" s="1"/>
  <c r="C151" i="2"/>
  <c r="D81" i="2"/>
  <c r="E81" i="2" s="1"/>
  <c r="C81" i="2"/>
  <c r="D61" i="2"/>
  <c r="E61" i="2" s="1"/>
  <c r="C61" i="2"/>
  <c r="C352" i="2"/>
  <c r="C344" i="2"/>
  <c r="C335" i="2"/>
  <c r="C209" i="2"/>
  <c r="C57" i="2"/>
  <c r="C475" i="2"/>
  <c r="D475" i="2"/>
  <c r="E475" i="2" s="1"/>
  <c r="D290" i="2"/>
  <c r="E290" i="2" s="1"/>
  <c r="C290" i="2"/>
  <c r="D279" i="2"/>
  <c r="E279" i="2" s="1"/>
  <c r="C279" i="2"/>
  <c r="D194" i="2"/>
  <c r="E194" i="2" s="1"/>
  <c r="C194" i="2"/>
  <c r="D145" i="2"/>
  <c r="E145" i="2" s="1"/>
  <c r="C145" i="2"/>
  <c r="C394" i="2"/>
  <c r="D394" i="2"/>
  <c r="E394" i="2" s="1"/>
  <c r="C280" i="2"/>
  <c r="C247" i="2"/>
  <c r="C224" i="2"/>
  <c r="C163" i="2"/>
  <c r="C91" i="2"/>
  <c r="C73" i="2"/>
  <c r="C53" i="2"/>
  <c r="C19" i="2"/>
  <c r="D478" i="2"/>
  <c r="E478" i="2" s="1"/>
  <c r="C478" i="2"/>
  <c r="D346" i="2"/>
  <c r="E346" i="2" s="1"/>
  <c r="C346" i="2"/>
  <c r="D111" i="2"/>
  <c r="E111" i="2" s="1"/>
  <c r="C111" i="2"/>
  <c r="C515" i="2"/>
  <c r="C508" i="2"/>
  <c r="C442" i="2"/>
  <c r="C361" i="2"/>
  <c r="C337" i="2"/>
  <c r="C324" i="2"/>
  <c r="C255" i="2"/>
  <c r="C237" i="2"/>
  <c r="C223" i="2"/>
  <c r="C204" i="2"/>
  <c r="C193" i="2"/>
  <c r="C183" i="2"/>
  <c r="C175" i="2"/>
  <c r="C146" i="2"/>
  <c r="C136" i="2"/>
  <c r="C128" i="2"/>
  <c r="C118" i="2"/>
  <c r="C76" i="2"/>
  <c r="C71" i="2"/>
  <c r="C18" i="2"/>
  <c r="D495" i="2"/>
  <c r="E495" i="2" s="1"/>
  <c r="C404" i="2"/>
  <c r="D404" i="2"/>
  <c r="E404" i="2" s="1"/>
  <c r="D319" i="2"/>
  <c r="E319" i="2" s="1"/>
  <c r="C319" i="2"/>
  <c r="D140" i="2"/>
  <c r="E140" i="2" s="1"/>
  <c r="D13" i="2"/>
  <c r="E13" i="2" s="1"/>
  <c r="C13" i="2"/>
  <c r="C343" i="2"/>
  <c r="C493" i="2"/>
  <c r="C461" i="2"/>
  <c r="C351" i="2"/>
  <c r="C341" i="2"/>
  <c r="C308" i="2"/>
  <c r="C276" i="2"/>
  <c r="C270" i="2"/>
  <c r="C215" i="2"/>
  <c r="C192" i="2"/>
  <c r="C143" i="2"/>
  <c r="C138" i="2"/>
  <c r="C72" i="2"/>
  <c r="C60" i="2"/>
  <c r="C49" i="2"/>
  <c r="D516" i="2"/>
  <c r="E516" i="2" s="1"/>
  <c r="D499" i="2"/>
  <c r="E499" i="2" s="1"/>
  <c r="D488" i="2"/>
  <c r="E488" i="2" s="1"/>
  <c r="D486" i="2"/>
  <c r="E486" i="2" s="1"/>
  <c r="D441" i="2"/>
  <c r="E441" i="2" s="1"/>
  <c r="D417" i="2"/>
  <c r="E417" i="2" s="1"/>
  <c r="D393" i="2"/>
  <c r="E393" i="2" s="1"/>
  <c r="D375" i="2"/>
  <c r="E375" i="2" s="1"/>
  <c r="D363" i="2"/>
  <c r="E363" i="2" s="1"/>
  <c r="D250" i="2"/>
  <c r="E250" i="2" s="1"/>
  <c r="D232" i="2"/>
  <c r="E232" i="2" s="1"/>
  <c r="D212" i="2"/>
  <c r="E212" i="2" s="1"/>
  <c r="D186" i="2"/>
  <c r="E186" i="2" s="1"/>
  <c r="D154" i="2"/>
  <c r="E154" i="2" s="1"/>
  <c r="D149" i="2"/>
  <c r="E149" i="2" s="1"/>
  <c r="D98" i="2"/>
  <c r="E98" i="2" s="1"/>
  <c r="D21" i="2"/>
  <c r="E21" i="2" s="1"/>
  <c r="D482" i="2"/>
  <c r="E482" i="2" s="1"/>
  <c r="C305" i="2"/>
  <c r="C300" i="2"/>
  <c r="C268" i="2"/>
  <c r="C207" i="2"/>
  <c r="C135" i="2"/>
  <c r="C112" i="2"/>
  <c r="C447" i="2"/>
  <c r="C316" i="2"/>
  <c r="C287" i="2"/>
  <c r="C129" i="2"/>
  <c r="C92" i="2"/>
  <c r="C77" i="2"/>
  <c r="C15" i="2"/>
  <c r="D477" i="2"/>
  <c r="E477" i="2" s="1"/>
  <c r="D466" i="2"/>
  <c r="E466" i="2" s="1"/>
  <c r="D448" i="2"/>
  <c r="E448" i="2" s="1"/>
  <c r="D139" i="2"/>
  <c r="E139" i="2" s="1"/>
  <c r="D102" i="2"/>
  <c r="E102" i="2" s="1"/>
  <c r="C368" i="2"/>
  <c r="C364" i="2"/>
  <c r="C263" i="2"/>
  <c r="C236" i="2"/>
  <c r="C170" i="2"/>
  <c r="C80" i="2"/>
  <c r="C47" i="2"/>
  <c r="C11" i="2"/>
  <c r="C329" i="2"/>
  <c r="C299" i="2"/>
  <c r="C271" i="2"/>
  <c r="C220" i="2"/>
  <c r="C137" i="2"/>
  <c r="C106" i="2"/>
  <c r="C100" i="2"/>
  <c r="C64" i="2"/>
  <c r="C327" i="2"/>
  <c r="C323" i="2"/>
  <c r="C315" i="2"/>
  <c r="C306" i="2"/>
  <c r="C298" i="2"/>
  <c r="C384" i="2"/>
  <c r="C278" i="2"/>
  <c r="C262" i="2"/>
  <c r="C254" i="2"/>
  <c r="C235" i="2"/>
  <c r="C219" i="2"/>
  <c r="C189" i="2"/>
  <c r="C177" i="2"/>
  <c r="C122" i="2"/>
  <c r="C117" i="2"/>
  <c r="C99" i="2"/>
  <c r="C83" i="2"/>
  <c r="C79" i="2"/>
  <c r="C67" i="2"/>
  <c r="C63" i="2"/>
  <c r="C46" i="2"/>
  <c r="C14" i="2"/>
  <c r="C522" i="2"/>
  <c r="C506" i="2"/>
  <c r="C481" i="2"/>
  <c r="C456" i="2"/>
  <c r="C434" i="2"/>
  <c r="C398" i="2"/>
  <c r="C374" i="2"/>
  <c r="C370" i="2"/>
  <c r="C362" i="2"/>
  <c r="C353" i="2"/>
  <c r="C349" i="2"/>
  <c r="C340" i="2"/>
  <c r="C331" i="2"/>
  <c r="C322" i="2"/>
  <c r="C318" i="2"/>
  <c r="C313" i="2"/>
  <c r="C301" i="2"/>
  <c r="C297" i="2"/>
  <c r="C289" i="2"/>
  <c r="C285" i="2"/>
  <c r="C273" i="2"/>
  <c r="C265" i="2"/>
  <c r="C253" i="2"/>
  <c r="C243" i="2"/>
  <c r="C230" i="2"/>
  <c r="C226" i="2"/>
  <c r="C214" i="2"/>
  <c r="C210" i="2"/>
  <c r="C206" i="2"/>
  <c r="C180" i="2"/>
  <c r="C176" i="2"/>
  <c r="C164" i="2"/>
  <c r="C160" i="2"/>
  <c r="C152" i="2"/>
  <c r="C131" i="2"/>
  <c r="C127" i="2"/>
  <c r="C88" i="2"/>
  <c r="C70" i="2"/>
  <c r="C50" i="2"/>
  <c r="C17" i="2"/>
  <c r="C378" i="2"/>
  <c r="C525" i="2"/>
  <c r="C521" i="2"/>
  <c r="C517" i="2"/>
  <c r="C513" i="2"/>
  <c r="C509" i="2"/>
  <c r="C504" i="2"/>
  <c r="C497" i="2"/>
  <c r="C492" i="2"/>
  <c r="C487" i="2"/>
  <c r="C480" i="2"/>
  <c r="C476" i="2"/>
  <c r="C468" i="2"/>
  <c r="C464" i="2"/>
  <c r="C455" i="2"/>
  <c r="C443" i="2"/>
  <c r="C439" i="2"/>
  <c r="C433" i="2"/>
  <c r="C418" i="2"/>
  <c r="C413" i="2"/>
  <c r="C402" i="2"/>
  <c r="C397" i="2"/>
  <c r="C391" i="2"/>
  <c r="D395" i="2"/>
  <c r="E395" i="2" s="1"/>
  <c r="D500" i="2"/>
  <c r="E500" i="2" s="1"/>
  <c r="C190" i="2"/>
  <c r="D4" i="8" l="1"/>
  <c r="D33" i="8" s="1"/>
  <c r="D3" i="8" l="1"/>
  <c r="L2" i="2"/>
  <c r="L4" i="2" l="1"/>
  <c r="I3" i="1"/>
  <c r="I4" i="1" s="1"/>
  <c r="I3" i="8"/>
  <c r="F33" i="8" s="1"/>
  <c r="D28" i="8"/>
  <c r="D42" i="8" s="1"/>
  <c r="F28" i="8" l="1"/>
  <c r="Q33" i="8"/>
  <c r="Q48" i="8" s="1"/>
  <c r="F42" i="8" l="1"/>
  <c r="Q28" i="8"/>
  <c r="Q42" i="8" l="1"/>
  <c r="Q50" i="8" s="1"/>
  <c r="Q47" i="8"/>
</calcChain>
</file>

<file path=xl/sharedStrings.xml><?xml version="1.0" encoding="utf-8"?>
<sst xmlns="http://schemas.openxmlformats.org/spreadsheetml/2006/main" count="22003" uniqueCount="7720">
  <si>
    <t>Codice bilancio</t>
  </si>
  <si>
    <t>Titolo</t>
  </si>
  <si>
    <t>Capitolo</t>
  </si>
  <si>
    <t>Articolo</t>
  </si>
  <si>
    <t>Descrizione</t>
  </si>
  <si>
    <t>Responsabile</t>
  </si>
  <si>
    <t>0.00.00.00.000</t>
  </si>
  <si>
    <t>AVANZO DI AMMINISTRAZIONE</t>
  </si>
  <si>
    <t>DORDI LAURA AAGG</t>
  </si>
  <si>
    <t>FONDO PLURIENNALE VINCOLATO DI PARTE CORRENTE</t>
  </si>
  <si>
    <t>FONDO PLURIENNALE VINCOLATO DI PARTE CAPITALE</t>
  </si>
  <si>
    <t>1.01.01.16.001</t>
  </si>
  <si>
    <t>ADDIZIONALE IRPEF</t>
  </si>
  <si>
    <t>DORDI LAURA RAG.</t>
  </si>
  <si>
    <t>1.01.01.08.002</t>
  </si>
  <si>
    <t>ACCERTAMENTI I.C.I./IMU  ANNI PRECEDENTI</t>
  </si>
  <si>
    <t>FONDO DI SOLIDARIETA' COMUNALE</t>
  </si>
  <si>
    <t>1.01.01.99.001</t>
  </si>
  <si>
    <t>1.01.01.06.001</t>
  </si>
  <si>
    <t>IMPOSTA MUNICIPALE UNICA - IMU</t>
  </si>
  <si>
    <t>1.01.01.61.001</t>
  </si>
  <si>
    <t>TARI (EX TARES)</t>
  </si>
  <si>
    <t>1.01.01.61.002</t>
  </si>
  <si>
    <t>ACCERTAMENTI TARI/TARES ANNI PRECEDENTI</t>
  </si>
  <si>
    <t>CONTRIBUTO LOTTA EVASIONE FISCALE</t>
  </si>
  <si>
    <t>2.01.01.02.003</t>
  </si>
  <si>
    <t>RIMBORSO COMUNI CONVENZIONE SEGRETERIA</t>
  </si>
  <si>
    <t>2.01.01.01.001</t>
  </si>
  <si>
    <t>FONDO PER ESERCIZIO FUNZIONI FONDAMENTALI</t>
  </si>
  <si>
    <t>RIMBORSO SPESE PER CONSULTAZIONI ELETTORALI</t>
  </si>
  <si>
    <t>CONTRIBUTI STATO PER MENSA SCOLASTICA</t>
  </si>
  <si>
    <t>PIETTA RICCARDO</t>
  </si>
  <si>
    <t>FINANZIAMENTO ATTIVITA' ESTIVE</t>
  </si>
  <si>
    <t>GRITTI MARIA GRAZIA</t>
  </si>
  <si>
    <t>2.01.01.02.001</t>
  </si>
  <si>
    <t>ALTRI CONTRIBUTI STATALI</t>
  </si>
  <si>
    <t>FINANZIAMENTO REGIONE LOMBARDIA LEGGE 9/2020</t>
  </si>
  <si>
    <t>FINANZIAMENTO BANDO REGIONALE SULLO SMALTIMENTO DELL'AMIANTO EDIFICI PUBBLICI</t>
  </si>
  <si>
    <t>CONTRIBUTO REGIONALE PER ATTIVITA' CULTURALI</t>
  </si>
  <si>
    <t>TRASFERIMENTI DA REGIONE LOMBARDIA PER `NIDI GRATIS`</t>
  </si>
  <si>
    <t>FINANZIAMENTO MINISTERIALE SERVIZI INFANZIA 0/6</t>
  </si>
  <si>
    <t>FINANZIAMENTO MiBACT</t>
  </si>
  <si>
    <t>CONTRIBUTO REGIONALE SEZIONE PRIMAVERA</t>
  </si>
  <si>
    <t>2.01.01.02.018</t>
  </si>
  <si>
    <t>RIMBORSI PER SERVIZI DIVERSI</t>
  </si>
  <si>
    <t>RIMBORSO REGIONALE SPESE ASSISTENZA SCOLASTICA</t>
  </si>
  <si>
    <t>CONTRIBUTO REGIONALE PER FUNZIONAMENTO ASILI NIDO</t>
  </si>
  <si>
    <t>CONTRIBUTO REGIONALE PER SERVIZIO DI ASSISTENZA DOMICILIARE</t>
  </si>
  <si>
    <t>CONTRIBUTI REGIONALI A SOSTEGNO AFFITTI</t>
  </si>
  <si>
    <t>3.01.03.01.002</t>
  </si>
  <si>
    <t>CANONE UNICO PATRIMONIALE</t>
  </si>
  <si>
    <t>C.O.S.A.P.</t>
  </si>
  <si>
    <t>3.01.02.01.032</t>
  </si>
  <si>
    <t>DIRITTI DI ROGITO</t>
  </si>
  <si>
    <t>DIRITTI DI SEGRETERIA DI COMPETENZA COMUNALE</t>
  </si>
  <si>
    <t>3.01.02.01.033</t>
  </si>
  <si>
    <t>DIRITTI SULLE CARTE D'IDENTITA'</t>
  </si>
  <si>
    <t>DIRITTI DI NOTIFICA</t>
  </si>
  <si>
    <t>3.01.02.01.016</t>
  </si>
  <si>
    <t>SERVIZIO TRASPORTO ALUNNI</t>
  </si>
  <si>
    <t>3.01.02.01.002</t>
  </si>
  <si>
    <t>RETTE FREQUENZA ASILO NIDO</t>
  </si>
  <si>
    <t>RETTE FREQUENZA SEZIONE PRIMAVERA</t>
  </si>
  <si>
    <t>3.05.99.99.999</t>
  </si>
  <si>
    <t>RICOVERO IN ISTITUTO INABILI</t>
  </si>
  <si>
    <t>RIMBORSO DANNI DA SENTENZA</t>
  </si>
  <si>
    <t>3.02.02.01.003</t>
  </si>
  <si>
    <t>SANZIONI AMMINISTRATIVE TERRITORIO</t>
  </si>
  <si>
    <t>3.01.03.01.001</t>
  </si>
  <si>
    <t>PROVENTI CIMITERIALI</t>
  </si>
  <si>
    <t>3.01.03.01.003</t>
  </si>
  <si>
    <t>PROVENTI GESTIONE PARCHEGGI</t>
  </si>
  <si>
    <t>CONTRIBUTO TRANSITO CENTRO STORICO</t>
  </si>
  <si>
    <t>PROVENTI CONCESSIONI CIMITERIALI</t>
  </si>
  <si>
    <t>3.01.02.01.006</t>
  </si>
  <si>
    <t>PROVENTI GESTIONI IMPIANTI SPORTIVI</t>
  </si>
  <si>
    <t>3.01.02.01.999</t>
  </si>
  <si>
    <t>PROVENTI DA CENTRO TENNIS</t>
  </si>
  <si>
    <t>CANONE DISTRIBUZIONE GAS METANO</t>
  </si>
  <si>
    <t>2.01.01.01.003</t>
  </si>
  <si>
    <t>2.01.02.01.001</t>
  </si>
  <si>
    <t>DONAZIONI A SOSTEGNO EMERGENZA COVID-19</t>
  </si>
  <si>
    <t>3.01.02.01.013</t>
  </si>
  <si>
    <t>PROVENTI MANIFESTAZIONI CULTURALI</t>
  </si>
  <si>
    <t>3.01.01.01.999</t>
  </si>
  <si>
    <t>PROVENTI VENDITA LIBRI STORIA NEMBRO</t>
  </si>
  <si>
    <t>3.01.01.01.001</t>
  </si>
  <si>
    <t>PROV. DA CONSUMAZIONE BEVANDE E ALIMENTI AREA RISTORO BIBLIOTECA CENTRO DI CULTURA</t>
  </si>
  <si>
    <t>3.01.03.02.002</t>
  </si>
  <si>
    <t>CANONI LOCAZIONI ALLOGGI COMUNALI</t>
  </si>
  <si>
    <t>3.01.02.01.018</t>
  </si>
  <si>
    <t>PROVENTI UTILIZZO SALE CIVICHE</t>
  </si>
  <si>
    <t>CANONI LOCAZIONI IMMOBILI COMUNALI</t>
  </si>
  <si>
    <t>CONCESSIONE DIRITTI REALI</t>
  </si>
  <si>
    <t>CANONE CONCESSIONE BAR MODERNISSIMO</t>
  </si>
  <si>
    <t>CONCESSIONE DI DERIVAZIONI D'ACQUA</t>
  </si>
  <si>
    <t>CANONI LOCAZIONI IMMOBILI DONAZIONI</t>
  </si>
  <si>
    <t>CANONE LOCAZIONE AMBULATORI MEDICI</t>
  </si>
  <si>
    <t>3.03.03.04.001</t>
  </si>
  <si>
    <t>INTERESSI ATTIVI SU GIACENZE DI CASSA</t>
  </si>
  <si>
    <t>3.05.02.02.002</t>
  </si>
  <si>
    <t>IVA SPLIT PAYMENT - SERVIZI COMMERCIALI</t>
  </si>
  <si>
    <t>INTROITI E RIMBORSI DIVERSI</t>
  </si>
  <si>
    <t>RIMBORSO SPESE CASE COMUNALI</t>
  </si>
  <si>
    <t>RIMBORSO SPESE PER NUMERAZIONE CIVICA</t>
  </si>
  <si>
    <t>PROVENTI ORTI URBANI</t>
  </si>
  <si>
    <t>RIMBORSO SPESE UTENTI SERVIZIO ASSISTENZA DOMICILIARE</t>
  </si>
  <si>
    <t>3.04.03.01.001</t>
  </si>
  <si>
    <t>DIVIDENDI DA SOCIETA' PARTECIPATE</t>
  </si>
  <si>
    <t>CONTRIBUTO DA PRIVATI PER BORSE DI STUDIO E PROGETTI DI UTILITA' SOCIALE</t>
  </si>
  <si>
    <t>SPONSORIZZAZIONI INIZIATIVE SOCIALI E CULTURALI</t>
  </si>
  <si>
    <t>3.05.01.01.001</t>
  </si>
  <si>
    <t>RIMBORSO DANNI PATRIMONIO COMUNALE</t>
  </si>
  <si>
    <t>RIMBORSO SOCIETA' RIFIUTI SERVIZIO RSU</t>
  </si>
  <si>
    <t>RIMBORSO UNIACQUE AMMORTAMENTO MUTUI</t>
  </si>
  <si>
    <t>SOSTEGNO DEL COMMERCIO DI VICINATO E DELLE ATTIVITA' COMMERCIALI</t>
  </si>
  <si>
    <t>RIMBORSO ENERGIA ELETTRICA MODERNISSIMO</t>
  </si>
  <si>
    <t>RECUPERO UTENZE COMUNITA' PSICHIATRICA</t>
  </si>
  <si>
    <t>PROVENTI G.S.E. SCAMBIO SUL POSTO IMP. FOTOVOLTAICI</t>
  </si>
  <si>
    <t>5.01.01.03.002</t>
  </si>
  <si>
    <t>ALIENAZIONE PARTECIPAZIONI SOCIETA' S.I.I.</t>
  </si>
  <si>
    <t>4.04.01.08.000</t>
  </si>
  <si>
    <t>ALIENAZIONE BENI IMMOBILI</t>
  </si>
  <si>
    <t>4.05.04.99.999</t>
  </si>
  <si>
    <t>RIMBORSO INTERVENTI DI DEMOLIZIONE TOMBE DI FAMIGLIA</t>
  </si>
  <si>
    <t>4.02.01.02.001</t>
  </si>
  <si>
    <t>4.03.10.02.006</t>
  </si>
  <si>
    <t>4.03.01.01.001</t>
  </si>
  <si>
    <t>4.02.02.01.001</t>
  </si>
  <si>
    <t>DOTAZIONE AMBIENTALE PGT</t>
  </si>
  <si>
    <t>4.02.01.01.001</t>
  </si>
  <si>
    <t>FINANZIAMENTO REGIONALE ALLARGAMENTO FIUME SERIO</t>
  </si>
  <si>
    <t>CONTRIBUTO COMUNITA MONTANA REGIMAZIONE IDRAULICA A MONTE SP 35 ZONA PIAZZO</t>
  </si>
  <si>
    <t>FINANZIAMENTO LEGGE 160/2019 C. 59 EDIFICI PUBBLICI DA DESTINARE AD ASILI NIDO</t>
  </si>
  <si>
    <t>FINANZIAMENTI REGIONALE PER LA RICOSTRUZIONE URBANA DEI DISTRETTI</t>
  </si>
  <si>
    <t>FINANZIAMENTO REGIONALE VIDEO SORVEGLIANZA</t>
  </si>
  <si>
    <t>FINANZIAMENTO BANDO REGIONE LOMBARDIA PER ACQUISTO VEICOLI NON INQUINANTI</t>
  </si>
  <si>
    <t>4.02.03.03.999</t>
  </si>
  <si>
    <t>CONTRIBUTO SOVRINTENDENZA PER RECUPERO BONORANDI</t>
  </si>
  <si>
    <t>7.01.01.01.001</t>
  </si>
  <si>
    <t>ANTICIPAZIONI DA ISTITUTO TESORIERE/CASSIERE</t>
  </si>
  <si>
    <t>4.04.01.10.001</t>
  </si>
  <si>
    <t>DIRITTO DI UTILIZZO DALLA CAVA CUGINI</t>
  </si>
  <si>
    <t>4.05.01.01.001</t>
  </si>
  <si>
    <t>ONERI DI URBANIZZAZIONE PRIMARIA</t>
  </si>
  <si>
    <t>ONERI URBANIZZAZIONE SECONDARIA</t>
  </si>
  <si>
    <t>COSTO DI COSTRUZIONE E SMALTIMENTO</t>
  </si>
  <si>
    <t>FONDO AREE VERDI ART. 43 C. 2 BIS L.R. 12/2005</t>
  </si>
  <si>
    <t>CONTRIBUTO G.S.E.</t>
  </si>
  <si>
    <t>PROVENTI CESSIONE DIRITTI DI SUPERFICIE</t>
  </si>
  <si>
    <t>9.01.02.02.001</t>
  </si>
  <si>
    <t>RITENUTE PREVIDENZIALI I.N.P.S.</t>
  </si>
  <si>
    <t>RITENUTE PREVIDENZIALI C.P.D.E.L.</t>
  </si>
  <si>
    <t>RITENUTE PREVIDENZIALI I.N.A.D.E.L.</t>
  </si>
  <si>
    <t>RITENUTE RISCATTI</t>
  </si>
  <si>
    <t>9.01.02.01.001</t>
  </si>
  <si>
    <t>RITENUTE ALLA FONTE IRPEF - DIPENDENTI</t>
  </si>
  <si>
    <t>ALTRE RITENUTE IRPEF</t>
  </si>
  <si>
    <t>9.01.02.99.999</t>
  </si>
  <si>
    <t>RITENUTE PER CONTO DI TERZI</t>
  </si>
  <si>
    <t>9.02.04.01.001</t>
  </si>
  <si>
    <t>DEPOSITI CAUZIONALI</t>
  </si>
  <si>
    <t>DEPOSITI CAUZIONALI PER ALLOGGI COMUNALI</t>
  </si>
  <si>
    <t>DEPOSITI CAUZIONALI U.T.C.</t>
  </si>
  <si>
    <t>9.02.99.99.999</t>
  </si>
  <si>
    <t>SERVIZI PER CONTO DI TERZI</t>
  </si>
  <si>
    <t>INTROITO DIRITTI CARTA D'IDENTITA' ELETTRONICA DA RIVERSARE AL MINISTERO</t>
  </si>
  <si>
    <t>9.02.02.01.000</t>
  </si>
  <si>
    <t>SERVIZI PER CONTO DELLO STATO</t>
  </si>
  <si>
    <t>9.01.99.03.001</t>
  </si>
  <si>
    <t>SERVIZIO ECONOMATO</t>
  </si>
  <si>
    <t>RIMBORSO SPESE CREMAZIONE</t>
  </si>
  <si>
    <t>IVA SPLIT PAYMENT - SERVIZI ISTITUZIONALI</t>
  </si>
  <si>
    <t>Totale</t>
  </si>
  <si>
    <t>Totali</t>
  </si>
  <si>
    <t>SERVIZIO PASTI PER SERVIZIO INFANZIA</t>
  </si>
  <si>
    <t>PULIZIE LOCALI SERVIZI INFANZIA</t>
  </si>
  <si>
    <t>COPROGETTAZIONE SERVIZIO SEZIONE PRIMAVERA</t>
  </si>
  <si>
    <t>IdMissione</t>
  </si>
  <si>
    <t>Missione</t>
  </si>
  <si>
    <t>IdProgramma</t>
  </si>
  <si>
    <t>Programma</t>
  </si>
  <si>
    <t>IdTitolo</t>
  </si>
  <si>
    <t>01.01.1.02.01.01.001</t>
  </si>
  <si>
    <t>IRAP AMMINISTRATORI</t>
  </si>
  <si>
    <t>01.01.1.03.02.13.000</t>
  </si>
  <si>
    <t>PRESTAZIONI DI SERVIZI - ORGANI ISTITUZIONALI</t>
  </si>
  <si>
    <t>01.02.1.01.01.01.002</t>
  </si>
  <si>
    <t>RETRIBUZIONI LORDE PERSONALE SEGRETERIA DI RUOLO</t>
  </si>
  <si>
    <t>01.02.1.01.02.02.001</t>
  </si>
  <si>
    <t>ASSEGNO NUCLEO FAMIGLIARE - SEGRETERIA</t>
  </si>
  <si>
    <t>01.02.1.04.01.02.003</t>
  </si>
  <si>
    <t>RETRIBUZIONE SEGRETARIO GENERALE</t>
  </si>
  <si>
    <t>01.02.1.02.01.01.001</t>
  </si>
  <si>
    <t>IRAP SEGRETARIO COMUNALE</t>
  </si>
  <si>
    <t>01.02.1.01.02.01.001</t>
  </si>
  <si>
    <t>ONERI RIFLESSI SEGRETERIA - DI RUOLO</t>
  </si>
  <si>
    <t>ONERI RIFLESSI SEGRETARIO</t>
  </si>
  <si>
    <t>17.01.1.03.02.05.004</t>
  </si>
  <si>
    <t>ENERGIA ELETTRICA - MUNICIPIO</t>
  </si>
  <si>
    <t>17.01.1.03.02.05.005</t>
  </si>
  <si>
    <t>FORNITURA ACQUA - MUNICIPIO</t>
  </si>
  <si>
    <t>RIMBORSO A GSE CORRISPETTIVI IMPIANTI FOTOVOLTAICI</t>
  </si>
  <si>
    <t>01.04.1.03.02.11.999</t>
  </si>
  <si>
    <t>AGGIO CANONE UNICO PATRIMONIALE</t>
  </si>
  <si>
    <t>01.02.1.03.02.13.000</t>
  </si>
  <si>
    <t>PRESTAZIONE DI SERVIZI DIVERSI UFFICIO SEGRETERIA</t>
  </si>
  <si>
    <t>01.02.1.03.02.19.007</t>
  </si>
  <si>
    <t>SERVIZI DI GESTIONE DOCUMENTALE</t>
  </si>
  <si>
    <t>01.08.1.03.02.07.006</t>
  </si>
  <si>
    <t>LICENZE D'USO PER SOFTWARE</t>
  </si>
  <si>
    <t>01.08.1.03.02.19.001</t>
  </si>
  <si>
    <t>SPESE DI GESTIONE DEL SITO COMUNALE</t>
  </si>
  <si>
    <t>PROMOZIONE MARKETING TERRITORIALE</t>
  </si>
  <si>
    <t>01.03.1.03.02.01.008</t>
  </si>
  <si>
    <t>COMPENSI COLLEGIO REVISORI CONTI</t>
  </si>
  <si>
    <t>01.11.1.03.02.13.999</t>
  </si>
  <si>
    <t>PULIZIA EDIFICIO COMUNALE</t>
  </si>
  <si>
    <t>FONDO A SOSTEGNO MINORI ENTRATE</t>
  </si>
  <si>
    <t>INIZIATIVE PER LA MEMORIA PERIODO COVID</t>
  </si>
  <si>
    <t>CANONI DI NOLEGGIO ATTREZZATURE UFFICIO RAGIONERIA</t>
  </si>
  <si>
    <t>01.04.1.03.02.17.002</t>
  </si>
  <si>
    <t>SPESE NOTIFICAZIONE ATTI E INGIUNZIONI</t>
  </si>
  <si>
    <t>01.03.1.03.01.02.001</t>
  </si>
  <si>
    <t>ACQUISTO BENI DI CONSUMO SERVIZIO SEGRETERIA</t>
  </si>
  <si>
    <t>01.03.1.03.01.02.002</t>
  </si>
  <si>
    <t>ACQUISTO BENI AUTOMEZZO UFFICIO SEGRETERIA</t>
  </si>
  <si>
    <t>01.03.1.02.01.09.001</t>
  </si>
  <si>
    <t>TASSE DI CIRCOLAZIONE AUTOMEZZI UFFICIO SEGRETERIA</t>
  </si>
  <si>
    <t>01.03.1.01.01.01.002</t>
  </si>
  <si>
    <t>RETRIBUZIONI LORDE PERSONALE RAGIONERIA DI RUOLO</t>
  </si>
  <si>
    <t>01.03.1.01.02.02.001</t>
  </si>
  <si>
    <t>ASSEGNO NUCLEO FAMIGLIARE - RAGIONERIA</t>
  </si>
  <si>
    <t>01.03.1.01.01.01.003</t>
  </si>
  <si>
    <t>LAVORO STRAORDINARIO - RAGIONERIA</t>
  </si>
  <si>
    <t>01.03.1.01.02.01.001</t>
  </si>
  <si>
    <t>ONERI RIFLESSI RAGIONERIA - DI RUOLO</t>
  </si>
  <si>
    <t>01.02.1.01.01.01.003</t>
  </si>
  <si>
    <t>LAVORO STRAORDINARIO - SEGRETERIA</t>
  </si>
  <si>
    <t>01.02.1.01.01.02.999</t>
  </si>
  <si>
    <t>INDENNITA' MISSIONE- SEGRETERIA</t>
  </si>
  <si>
    <t>01.10.1.03.02.18.000</t>
  </si>
  <si>
    <t>SICUREZZA SUI LUOGHI DI LAVORO</t>
  </si>
  <si>
    <t>01.01.1.03.02.09.003</t>
  </si>
  <si>
    <t>MANUTENZIONE MOBILI, MACCHINE E ATTREZZATURE</t>
  </si>
  <si>
    <t>SPESE PER SOFTWARE</t>
  </si>
  <si>
    <t>01.03.1.03.02.16.002</t>
  </si>
  <si>
    <t>SPESE POSTALI</t>
  </si>
  <si>
    <t>01.02.1.03.02.05.001</t>
  </si>
  <si>
    <t>SPESE TELEFONICHE - SEGRETERIA</t>
  </si>
  <si>
    <t>01.03.1.03.01.01.000</t>
  </si>
  <si>
    <t>ABBONAMENTI SETTORE AFFARI GENERALI</t>
  </si>
  <si>
    <t>01.08.1.03.02.19.000</t>
  </si>
  <si>
    <t>MANUTENZIONE HARDWARE E SOFTWARE</t>
  </si>
  <si>
    <t>SERVIZIO DI HOSTING</t>
  </si>
  <si>
    <t>01.03.1.03.02.10.001</t>
  </si>
  <si>
    <t>ELABORAZIONE DATI CONTABILI E FINANZIARI</t>
  </si>
  <si>
    <t>17.01.1.03.02.05.006</t>
  </si>
  <si>
    <t>SPESE RISCALD.EDIFICIO COMUNALE</t>
  </si>
  <si>
    <t>COMPENSI COMPONENTI NUCLEO VALUTAZIONE</t>
  </si>
  <si>
    <t>01.03.1.03.02.17.002</t>
  </si>
  <si>
    <t>RIMBORSO SPESE SERVIZIO TESORERIA</t>
  </si>
  <si>
    <t>SERVIZIO DI TESORERIA COMUNALE</t>
  </si>
  <si>
    <t>01.01.1.04.01.04.001</t>
  </si>
  <si>
    <t>SPESE PER COMITATI FRAZIONE E QUARTIERI</t>
  </si>
  <si>
    <t>CONTRIBUTO ASSOCIAZIONI PER FESTE NAZIONALI</t>
  </si>
  <si>
    <t>01.11.1.03.02.99.999</t>
  </si>
  <si>
    <t>SPESE PER ATTIVITA' INFORMATIVE DELL'ENTE</t>
  </si>
  <si>
    <t>01.07.1.03.02.99.004</t>
  </si>
  <si>
    <t>SPESE PER CONSULTAZIONI ELETTORALI</t>
  </si>
  <si>
    <t>01.02.1.01.01.01.004</t>
  </si>
  <si>
    <t>DIRITTI DI SEGRETERIA - SEGRETARIO GENERALE</t>
  </si>
  <si>
    <t>01.01.1.03.02.01.001</t>
  </si>
  <si>
    <t>INDENNITA' DI CARICA AMMINISTRATORI</t>
  </si>
  <si>
    <t>01.11.1.03.02.99.002</t>
  </si>
  <si>
    <t>CONSULENZE - INCARICHI ED INCARICHI LEGALI</t>
  </si>
  <si>
    <t>01.07.1.03.02.01.007</t>
  </si>
  <si>
    <t>SPESE COMMISSIONE ELETTORALE CIRCONDARIALE</t>
  </si>
  <si>
    <t>01.05.1.10.04.01.000</t>
  </si>
  <si>
    <t>PREMI ASSICURATIVI</t>
  </si>
  <si>
    <t>01.03.1.03.02.09.001</t>
  </si>
  <si>
    <t>SPESE PER AUTOMEZZO MESSI</t>
  </si>
  <si>
    <t>01.01.1.04.01.01.011</t>
  </si>
  <si>
    <t>CONTRIBUTI ASSOCIATIVI</t>
  </si>
  <si>
    <t>15.03.1.03.02.07.000</t>
  </si>
  <si>
    <t>SPESE UFFICIO DI COLLOCAMENTO ALBINO</t>
  </si>
  <si>
    <t>01.03.1.03.02.11.999</t>
  </si>
  <si>
    <t>PRESTAZIONE DI SERVIZI SPECIALISTICI - SETTORE ECONOMICO FINANZIARIO</t>
  </si>
  <si>
    <t>01.03.1.03.02.17.001</t>
  </si>
  <si>
    <t>SPESE PER PAGAMENTO CON POS E RID</t>
  </si>
  <si>
    <t>PRESTAZIONI DI SERVIZI PER VERIFICHE TRIBUTARIE ICI E CATASTO</t>
  </si>
  <si>
    <t>ACQUISTO BENI DI CONSUMO - UFFICIO RAGIONERIA</t>
  </si>
  <si>
    <t>01.06.1.01.01.01.002</t>
  </si>
  <si>
    <t>RETRIBUZIONI LORDE UFFICIO TECNICO DI RUOLO</t>
  </si>
  <si>
    <t>01.06.1.01.02.01.001</t>
  </si>
  <si>
    <t>ONERI RIFLESSI UTC RUOLO</t>
  </si>
  <si>
    <t>01.06.1.01.02.02.001</t>
  </si>
  <si>
    <t>ASSEGNO NUCLEO FAMIGLIARE - UFFICIO TECNICO</t>
  </si>
  <si>
    <t>01.06.1.01.01.01.003</t>
  </si>
  <si>
    <t>LAVORO STRAORDINARIO - UFFICIO TECNICO</t>
  </si>
  <si>
    <t>01.06.1.01.01.02.999</t>
  </si>
  <si>
    <t>INDENNITA' MISSIONI UTC</t>
  </si>
  <si>
    <t>01.06.2.02.03.05.000</t>
  </si>
  <si>
    <t>INCARICHI PROGETTAZIONI OPERE PUBBLICHE (ONERI)</t>
  </si>
  <si>
    <t>INCARICHI PER PROGETTAZIONI URBANISTICHE</t>
  </si>
  <si>
    <t>01.06.1.03.01.02.000</t>
  </si>
  <si>
    <t>BENI DI CONSUMO UFFICIO TECNICO</t>
  </si>
  <si>
    <t>01.06.1.03.02.05.999</t>
  </si>
  <si>
    <t>CANONI NOLEGGIO MACCHINARI UTC</t>
  </si>
  <si>
    <t>01.02.1.03.02.05.002</t>
  </si>
  <si>
    <t>SPESE PER TELEFONIA MOBILE</t>
  </si>
  <si>
    <t>01.06.1.03.01.01.002</t>
  </si>
  <si>
    <t>PUBBLICAZIONI -POLIZZE FIDEJUSSORIE E DIRITTI VARI</t>
  </si>
  <si>
    <t>01.06.1.03.01.01.001</t>
  </si>
  <si>
    <t>ABBONAMENTI RIVISTE E LIBRI U.T.C.</t>
  </si>
  <si>
    <t>01.06.1.02.01.01.001</t>
  </si>
  <si>
    <t>IRAP - UFFICIO TECNICO</t>
  </si>
  <si>
    <t>ACQUISTO CARBURANTE PER AUTOMEZZI UTC</t>
  </si>
  <si>
    <t>01.10.1.03.02.04.004</t>
  </si>
  <si>
    <t>ACQUISTO SERVIZI DI FORMAZIONE SPECIALISTICA</t>
  </si>
  <si>
    <t>01.10.1.03.02.04.000</t>
  </si>
  <si>
    <t>CORSI DI AGGIORNAMENTO - UFFICIO TECNICO</t>
  </si>
  <si>
    <t>09.01.1.03.02.04.000</t>
  </si>
  <si>
    <t>CORSI PROTEZIONE CIVILE</t>
  </si>
  <si>
    <t>01.03.1.03.02.10.000</t>
  </si>
  <si>
    <t>SPESE NOTARILI</t>
  </si>
  <si>
    <t>01.07.1.01.01.01.002</t>
  </si>
  <si>
    <t>RETRIBUZIONI SERVIZI DEMOGRAFICI DI RUOLO</t>
  </si>
  <si>
    <t>01.07.1.01.02.01.001</t>
  </si>
  <si>
    <t>ONERI RIFLESSI SERVIZI DEMOGRAFICI</t>
  </si>
  <si>
    <t>01.07.1.01.01.01.003</t>
  </si>
  <si>
    <t>LAVORO STRAORDINARIO - UFFICI DEMOGRAFICI</t>
  </si>
  <si>
    <t>01.07.1.03.01.02.000</t>
  </si>
  <si>
    <t>BENI DI CONSUMO SERVIZI DEMOGRAFICI</t>
  </si>
  <si>
    <t>01.07.1.02.01.01.001</t>
  </si>
  <si>
    <t>IRAP - ANAGRAFE</t>
  </si>
  <si>
    <t>01.08.1.03.02.19.005</t>
  </si>
  <si>
    <t>SPESE ASSISTENZA SOFTWARE-HARDWARE</t>
  </si>
  <si>
    <t>01.07.1.03.02.11.999</t>
  </si>
  <si>
    <t>SPESE PER SERVIZI DEMOGRAFICI</t>
  </si>
  <si>
    <t>ACQUISTO MATERIALI CONSUMO PER EDIFICI COMUNALI</t>
  </si>
  <si>
    <t>01.03.1.03.02.09.008</t>
  </si>
  <si>
    <t>PRESTAZIONE DI SERVIZI PER MANUTENZIONE ORDINARIA EDIFICI COMUNALI</t>
  </si>
  <si>
    <t>01.03.1.03.02.05.002</t>
  </si>
  <si>
    <t>SPESE TELEFONICHE MAGAZZINO</t>
  </si>
  <si>
    <t>01.03.1.03.02.05.004</t>
  </si>
  <si>
    <t>ENERGIA ELETTRICA - CENTRO CIVICO DI VIANA</t>
  </si>
  <si>
    <t>SPESE RISCALDAMENTO - MAGAZZINO</t>
  </si>
  <si>
    <t>ACQUEDOTTO MAGAZZINO</t>
  </si>
  <si>
    <t>ENERGIA ELETTRICA - MAGAZZINO COMUNALE, OFFICINA E PIATTAFORMA ECOLOGICA</t>
  </si>
  <si>
    <t>ENERGIA ELETTRICA - SERBATOIO SALMEZZA</t>
  </si>
  <si>
    <t>01.03.1.03.02.09.000</t>
  </si>
  <si>
    <t>DANNI A PATRIMONIO COMUNALE</t>
  </si>
  <si>
    <t>01.03.1.03.02.09.004</t>
  </si>
  <si>
    <t>MANUTENZIONE IMPIANTI ELETTRICI</t>
  </si>
  <si>
    <t>MANUTENZIONE ASCENSORI</t>
  </si>
  <si>
    <t>17.01.1.03.02.05.003</t>
  </si>
  <si>
    <t>ENERGIA ELETTRICA - AMBULATORI MEDICI (LONNO - GAVARNO)</t>
  </si>
  <si>
    <t>ENERGIA ELETTRICA - FONTANA DELLE CULTURE</t>
  </si>
  <si>
    <t>SPESE RISCALDAMENTO - CENTRO CIVICO VIANA</t>
  </si>
  <si>
    <t>FORNITURA ACQUA - FONTANA DELLE CULTURE</t>
  </si>
  <si>
    <t>50.01.1.07.05.04.000</t>
  </si>
  <si>
    <t>INTERESSI PASSIVI SU MUTUI</t>
  </si>
  <si>
    <t>ENERGIA ELETTRICA - FONTANA PIAZZA MATTEOTTI</t>
  </si>
  <si>
    <t>FORNITURA ACQUA - FONTANA P.ZZA MATTEOTTI</t>
  </si>
  <si>
    <t>FORNITURA ACQUA - IRRIGAZIONE PIAZZA UMBERTO I</t>
  </si>
  <si>
    <t>ENERGIA ELETTRICA PIAZZA LIBERTA - FONTANE E PANCHINE MERCATO</t>
  </si>
  <si>
    <t>FORNITURA ACQUA - AMBULATORI MEDICI (LONNO - GAVARNO)</t>
  </si>
  <si>
    <t>SPESE RISCALDAMENTO AMBULATORI MEDICI (LONNO - GAVARNO)</t>
  </si>
  <si>
    <t>03.01.1.04.01.02.005</t>
  </si>
  <si>
    <t>RIMBORSO SPESE UNIONE INSIEME SUL SERIO</t>
  </si>
  <si>
    <t>13.07.1.03.02.15.011</t>
  </si>
  <si>
    <t>SPESE PER MANTENIMENTO ANIMALI RANDAGI</t>
  </si>
  <si>
    <t>04.01.1.04.04.01.001</t>
  </si>
  <si>
    <t>CONTRIBUTI SCUOLE INFANZIA PARITARIE - CRESPI ZILIOLI E SS.INNOCENTI</t>
  </si>
  <si>
    <t>CONTRIBUTO A ISTITUTO COMPRENSIVO PER FUNZIONI MISTE</t>
  </si>
  <si>
    <t>04.02.1.03.01.02.000</t>
  </si>
  <si>
    <t>ACQUISTO BENI MANUTENZIONE ORDINARIA EDIFICI SCOLASTICI</t>
  </si>
  <si>
    <t>04.01.1.03.01.02.000</t>
  </si>
  <si>
    <t>ACQUISTO BENI PER SCUOLA DELL'INFANZIA</t>
  </si>
  <si>
    <t>04.01.1.03.02.05.001</t>
  </si>
  <si>
    <t>TELEFONIA E DATI SCUOLA INFANZIA</t>
  </si>
  <si>
    <t>04.01.1.03.02.05.004</t>
  </si>
  <si>
    <t>ENERGIA ELETTRICA - SCUOLA INFANZIA</t>
  </si>
  <si>
    <t>04.01.1.03.02.05.005</t>
  </si>
  <si>
    <t>FORNITURA ACQUA - SCUOLA INFANZIA</t>
  </si>
  <si>
    <t>SPESE DIVERSE SCUOLE PRIMARIE</t>
  </si>
  <si>
    <t>04.02.1.03.02.05.004</t>
  </si>
  <si>
    <t>ENERGIA ELETTRICA - SCUOLE PRIMARIE</t>
  </si>
  <si>
    <t>04.02.1.03.02.05.006</t>
  </si>
  <si>
    <t>SPESE RISCALDAMENTO - SCUOLE PRIMARIE</t>
  </si>
  <si>
    <t>04.02.1.03.02.05.005</t>
  </si>
  <si>
    <t>FORNITURA ACQUA - SCUOLE PRIMARIE</t>
  </si>
  <si>
    <t>04.02.1.03.02.05.001</t>
  </si>
  <si>
    <t>TELEFONIA E DATI - SCUOLE PRIMARIE</t>
  </si>
  <si>
    <t>SPESE UFFICIO DIRIGENTE SCOLASTICO</t>
  </si>
  <si>
    <t>04.02.1.03.01.01.002</t>
  </si>
  <si>
    <t>FORNITURA LIBRI AGLI ALUNNI SCUOLE PRIMARIE</t>
  </si>
  <si>
    <t>MATERIALI DI CONSUMO - SCUOLA SECONDARIA DI 1^ GRADO</t>
  </si>
  <si>
    <t>ENERGIA ELETTRICA - SCUOLA SECONDARIA DI 1^ GRADO</t>
  </si>
  <si>
    <t>TELEFONIA E DATI - SCUOLA SECONDARIA DI 1^ GRADO</t>
  </si>
  <si>
    <t>SPESE RISCALDAMENTO - SCUOLA SECONDARIA DI 1^ GRADO</t>
  </si>
  <si>
    <t>FORNITURA ACQUA - SCUOLA SECONDARIA DI 1^GRADO</t>
  </si>
  <si>
    <t>04.06.1.03.02.15.999</t>
  </si>
  <si>
    <t>ASSISTENZA EDUCATIVA SCOLASTICA PER ALUNNI DISABILI</t>
  </si>
  <si>
    <t>04.02.1.03.02.15.002</t>
  </si>
  <si>
    <t>TRASPORTO ALUNNI SCUOLE</t>
  </si>
  <si>
    <t>04.02.1.04.04.01.001</t>
  </si>
  <si>
    <t>PROGETTO MUSICA - SCUOLE PRIMARIE</t>
  </si>
  <si>
    <t>04.06.1.04.02.03.001</t>
  </si>
  <si>
    <t>BORSE DI STUDIO</t>
  </si>
  <si>
    <t>04.07.1.04.01.01.002</t>
  </si>
  <si>
    <t>DIRITTO ALLO STUDIO</t>
  </si>
  <si>
    <t>04.02.1.04.02.03.001</t>
  </si>
  <si>
    <t>BORSE DI STUDIO FONDAZIONE M.A.SAVOLDI</t>
  </si>
  <si>
    <t>04.06.1.03.02.07.001</t>
  </si>
  <si>
    <t>CANONE LOCAZIONE LOCALI SERVIZIO MENSA SCOLASTICA</t>
  </si>
  <si>
    <t>04.06.1.03.02.15.006</t>
  </si>
  <si>
    <t>MENSE SCOLASTICHE</t>
  </si>
  <si>
    <t>04.02.1.03.02.09.001</t>
  </si>
  <si>
    <t>SPESE AUTOMEZZO SERVIZIO SCUOLA</t>
  </si>
  <si>
    <t>04.02.1.03.01.02.002</t>
  </si>
  <si>
    <t>ACQUISTO BENI AUTOMEZZO UFFICIO SCUOLA</t>
  </si>
  <si>
    <t>04.06.1.03.02.11.002</t>
  </si>
  <si>
    <t>06.01.1.04.04.01.001</t>
  </si>
  <si>
    <t>TRASFERIMENTO A PARROCCHIA PER GESTIONE C.R.E.</t>
  </si>
  <si>
    <t>04.02.1.03.02.09.008</t>
  </si>
  <si>
    <t>MANUTENZIONE ORDINARIA EDIFICI SCOLASTICI</t>
  </si>
  <si>
    <t>04.02.1.03.01.02.001</t>
  </si>
  <si>
    <t>CONSIGLIO COMUNALE PER RAGAZZI - SCUOLA SECONDARIA DI 1^ GRADO</t>
  </si>
  <si>
    <t>04.02.1.01.01.01.002</t>
  </si>
  <si>
    <t>RETRIBUZIONI LORDE UFFICIO SCUOLA DI RUOLO</t>
  </si>
  <si>
    <t>04.02.1.01.02.01.001</t>
  </si>
  <si>
    <t>ONERI RIFLESSI UFFICIO SCUOLA - DI RUOLO</t>
  </si>
  <si>
    <t>04.06.1.01.01.01.003</t>
  </si>
  <si>
    <t>LAVORO STRAORDINARIO - SERVIZI SCOLASTICI</t>
  </si>
  <si>
    <t>04.02.1.01.02.02.001</t>
  </si>
  <si>
    <t>ASSEGNO NUCLEO FAMIGLIARE - UFFICIO SCUOLA</t>
  </si>
  <si>
    <t>04.06.1.03.01.02.000</t>
  </si>
  <si>
    <t>ACQUISTO BENI PER UFFICIO SCUOLA CULTURA E SPORT</t>
  </si>
  <si>
    <t>04.06.1.02.01.01.001</t>
  </si>
  <si>
    <t>IRAP UFFICIO SCUOLA</t>
  </si>
  <si>
    <t>05.02.1.01.01.01.002</t>
  </si>
  <si>
    <t>RETRIBUZIONI LORDE BIBLIOTECA RUOLO</t>
  </si>
  <si>
    <t>05.02.1.01.02.01.001</t>
  </si>
  <si>
    <t>ONERI RIFLESSI BIBLIOTECA DI RUOLO</t>
  </si>
  <si>
    <t>05.02.1.01.02.02.001</t>
  </si>
  <si>
    <t>ASSEGNO NUCLEO FAMIGLIARE - BIBLIOTECA</t>
  </si>
  <si>
    <t>05.02.1.01.01.01.003</t>
  </si>
  <si>
    <t>LAVORO STRAORDINARIO - BIBLIOTECA</t>
  </si>
  <si>
    <t>05.02.1.03.01.02.000</t>
  </si>
  <si>
    <t>SPESE ACQUISTO MATERIALI BIBLIOTECA</t>
  </si>
  <si>
    <t>05.02.1.03.02.02.005</t>
  </si>
  <si>
    <t>PROMOZIONE LETTURA E BIBLIOTECA</t>
  </si>
  <si>
    <t>05.02.1.03.02.09.008</t>
  </si>
  <si>
    <t>MANUTENZIONE BIBLIOTECA</t>
  </si>
  <si>
    <t>05.02.1.03.01.01.001</t>
  </si>
  <si>
    <t>ACQUISTO GIORNALI E RIVISTE BIBLIOTECA</t>
  </si>
  <si>
    <t>05.02.1.04.01.02.003</t>
  </si>
  <si>
    <t>CONVENZIONE SISTEMA BIBLIOTECARIO VALSERIANA</t>
  </si>
  <si>
    <t>05.02.1.03.02.99.999</t>
  </si>
  <si>
    <t>PRESTAZIONE DI SERVIZI PER LUOGHI DELLA CULTURA</t>
  </si>
  <si>
    <t>ACQUISTO BENI PER LUOGHI DELLA CULTURA</t>
  </si>
  <si>
    <t>PRESTAZIONI DI SERVIZI DIVERSI BIBLIOTECA</t>
  </si>
  <si>
    <t>05.02.1.03.02.13.002</t>
  </si>
  <si>
    <t>PULIZIA LOCALI EX BONORANDI</t>
  </si>
  <si>
    <t>05.02.1.03.02.05.006</t>
  </si>
  <si>
    <t>SPESE RISCALDAMENTO - EDIFICI CULTURALI</t>
  </si>
  <si>
    <t>05.02.1.03.02.05.005</t>
  </si>
  <si>
    <t>FORNITURA ACQUA - EDIFICI CULTURALI</t>
  </si>
  <si>
    <t>05.02.1.03.02.05.004</t>
  </si>
  <si>
    <t>ENERGIA ELETTRICA - EDIFICI CULTURALI</t>
  </si>
  <si>
    <t>05.02.1.03.02.02.000</t>
  </si>
  <si>
    <t>PRESTAZIONI DI SERVIZI PER ATTIVITA' CULTURALI</t>
  </si>
  <si>
    <t>05.02.1.03.02.02.999</t>
  </si>
  <si>
    <t>CORSI CULTURALI</t>
  </si>
  <si>
    <t>05.02.1.03.02.05.001</t>
  </si>
  <si>
    <t>TELEFONIA E DATI - EDIFICI CULTURALI</t>
  </si>
  <si>
    <t>SPESE PER SIAE</t>
  </si>
  <si>
    <t>05.02.1.03.02.07.004</t>
  </si>
  <si>
    <t>SPESE NOLEGGIO ATTREZZATURE BIBLIOTECA</t>
  </si>
  <si>
    <t>05.02.1.02.01.01.001</t>
  </si>
  <si>
    <t>IRAP - BIBLIOTECA</t>
  </si>
  <si>
    <t>IRAP - BORSE DI STUDIO</t>
  </si>
  <si>
    <t>05.02.1.03.02.09.009</t>
  </si>
  <si>
    <t>GESTIONE MUSEO PIETRE COTI</t>
  </si>
  <si>
    <t>05.02.1.04.04.01.001</t>
  </si>
  <si>
    <t>CONTRIBUTI PER ATTIVITA' CULTURALI</t>
  </si>
  <si>
    <t>CONTRIBUTI VARI ASSOCIAZIONI</t>
  </si>
  <si>
    <t>CONTRIBUTO UNIVERSITA' PER ANZIANI</t>
  </si>
  <si>
    <t>SPESE CONDOMINIALI E MANUT. ORDINARIA-CASE COMUNALI</t>
  </si>
  <si>
    <t>PROGETTI PER IL SOSTEGNO DEL LAVORO A SEGUITO DI EMERGENZA COVID-19 - INTERVENTI DI MANUTENZIONE DEL PATRIMONIO PUBBLICO</t>
  </si>
  <si>
    <t>08.02.1.03.02.05.004</t>
  </si>
  <si>
    <t>ENERGIA ELETTRICA - ALLOGGI EMERGENZA E CUSTODIA</t>
  </si>
  <si>
    <t>08.02.1.03.02.05.006</t>
  </si>
  <si>
    <t>SPESE RISCALDAMENTO ALLOGGI EMERGENZA E CUSTODIA</t>
  </si>
  <si>
    <t>08.02.1.03.02.05.001</t>
  </si>
  <si>
    <t>SPESE TELEFONICHE PER ASCENSORI</t>
  </si>
  <si>
    <t>ENERGIA ELETTRICA - PARTI COMUNI ALLOGGI COMUNALI</t>
  </si>
  <si>
    <t>08.02.1.03.02.05.005</t>
  </si>
  <si>
    <t>FORNITURA ACQUA - ALLOGGI COMUNALI E COMUNITA' PSICHIATRICA</t>
  </si>
  <si>
    <t>PROGETTI PREVENZIONE</t>
  </si>
  <si>
    <t>12.06.1.04.04.01.001</t>
  </si>
  <si>
    <t>COMPARTECIPAZIONE SPESE GESTIONE VILLAGGIO ZILIOLI</t>
  </si>
  <si>
    <t>06.02.1.03.02.15.999</t>
  </si>
  <si>
    <t>PROGETTI SOCIALI PER GIOVANI</t>
  </si>
  <si>
    <t>08.01.1.03.01.02.000</t>
  </si>
  <si>
    <t>BENI DI CONSUMO - URBANISTICA</t>
  </si>
  <si>
    <t>11.01.1.03.02.09.008</t>
  </si>
  <si>
    <t>VERIFICHE PRESIDI ANTINCENDIO</t>
  </si>
  <si>
    <t>01.05.1.03.02.09.008</t>
  </si>
  <si>
    <t>VERIFICHE PERIODICHE MESSA A TERRA IMPIANTI ELETTRICI EDIFICI PUBBLICI</t>
  </si>
  <si>
    <t>08.01.1.03.02.10.001</t>
  </si>
  <si>
    <t>CONSULENZE C/O UFFICIO TECNICO</t>
  </si>
  <si>
    <t>01.05.1.03.02.07.999</t>
  </si>
  <si>
    <t>CANONI BENI DEMANIALI</t>
  </si>
  <si>
    <t>09.02.1.04.01.02.000</t>
  </si>
  <si>
    <t>FESTE E GIORNATE ECOLOGICHE</t>
  </si>
  <si>
    <t>12.09.1.03.01.02.000</t>
  </si>
  <si>
    <t>ACQUISTO BENI MANUTENZIONE CIMITERI</t>
  </si>
  <si>
    <t>12.09.1.03.02.09.008</t>
  </si>
  <si>
    <t>PRESTAZIONE DI SERVIZI PER MANUTENZIONE CIMITERI</t>
  </si>
  <si>
    <t>12.09.1.03.02.05.005</t>
  </si>
  <si>
    <t>FORNITURA ACQUA - CIMITERI</t>
  </si>
  <si>
    <t>11.01.1.03.01.02.000</t>
  </si>
  <si>
    <t>MATERIALI D'USO ED INTERVENTI - PROTEZIONE CIVILE</t>
  </si>
  <si>
    <t>09.04.1.03.02.15.999</t>
  </si>
  <si>
    <t>PRESTAZIONI DIVERSE - SERVIZIO IDRICO E FOGNATURA</t>
  </si>
  <si>
    <t>09.04.1.03.02.05.005</t>
  </si>
  <si>
    <t>FORNITURA ACQUA - FONTANE</t>
  </si>
  <si>
    <t>13.07.1.03.02.18.999</t>
  </si>
  <si>
    <t>INTERVENTI PER IGIENE E SALUTE PUBBLICA SUL TERRITORIO</t>
  </si>
  <si>
    <t>09.03.1.03.02.15.004</t>
  </si>
  <si>
    <t>SPESE GESTIONE SERVIZIO RSU</t>
  </si>
  <si>
    <t>12.01.1.01.01.01.002</t>
  </si>
  <si>
    <t>RETRIBUZIONI LORDE ASILO NIDO-DI RUOLO</t>
  </si>
  <si>
    <t>12.01.1.01.02.01.001</t>
  </si>
  <si>
    <t>ONERI RIFLESSI ASILO NIDO- DI RUOLO</t>
  </si>
  <si>
    <t>12.01.1.01.02.02.001</t>
  </si>
  <si>
    <t>ASSEGNO NUCLEO FAMIGLIARE - ASILO NIDO</t>
  </si>
  <si>
    <t>12.01.1.01.01.01.003</t>
  </si>
  <si>
    <t>LAVORO STRAORDINARIO-ASILO NIDO</t>
  </si>
  <si>
    <t>12.01.1.03.01.02.004</t>
  </si>
  <si>
    <t>MASSA VESTIARIO PERSONALE SERVIZI INFANZIA</t>
  </si>
  <si>
    <t>12.01.1.03.01.02.999</t>
  </si>
  <si>
    <t>BENI DI CONSUMO SERVIZI INFANZIA</t>
  </si>
  <si>
    <t>12.01.1.03.02.09.004</t>
  </si>
  <si>
    <t>ACQUISTO DI SERVIZI PER SERVIZI INFANZIA</t>
  </si>
  <si>
    <t>MATERIALI PER ATTIVITA' DIDATTICA SERVIZI INFANZIA</t>
  </si>
  <si>
    <t>12.05.1.03.02.05.001</t>
  </si>
  <si>
    <t>SPESE TELEFONICHE SERVIZI ALLA PERSONA</t>
  </si>
  <si>
    <t>12.01.1.03.02.15.010</t>
  </si>
  <si>
    <t>ATTIVITA' DIDATTICHE COMPLEMENTARI SERVIZIO INFANZIA</t>
  </si>
  <si>
    <t>12.01.1.03.02.13.002</t>
  </si>
  <si>
    <t>ACQUISTO MATERIALI IGIENICO SANITARI SERVIZI INFANZIA</t>
  </si>
  <si>
    <t>12.01.1.03.02.05.004</t>
  </si>
  <si>
    <t>ENERGIA ELETTRICA - SERVIZI INFANZIA</t>
  </si>
  <si>
    <t>12.01.1.03.02.05.001</t>
  </si>
  <si>
    <t>SPESE TELEFONICHE SERVIZI INFANZIA</t>
  </si>
  <si>
    <t>12.01.1.03.02.05.006</t>
  </si>
  <si>
    <t>SPESE RISCALDAMENTO - SERVIZI INFANZIA</t>
  </si>
  <si>
    <t>12.01.1.03.02.05.005</t>
  </si>
  <si>
    <t>FORNITURA ACQUA - SERVIZI INFANZIA</t>
  </si>
  <si>
    <t>12.01.1.03.02.99.999</t>
  </si>
  <si>
    <t>INTERVENTI STRUTTURALI E GESTIONALI SERVIZI INFANZIA 0/6</t>
  </si>
  <si>
    <t>12.01.1.03.02.15.006</t>
  </si>
  <si>
    <t>12.01.1.02.01.01.001</t>
  </si>
  <si>
    <t>IRAP - ASILO NIDO</t>
  </si>
  <si>
    <t>09.05.1.03.02.09.000</t>
  </si>
  <si>
    <t>SPESE MANUT. E RIPARAZ. ATTREZZAT. AREE VERDI</t>
  </si>
  <si>
    <t>09.05.1.03.01.03.002</t>
  </si>
  <si>
    <t>ACQUISTO PIANTE E SEMENTI STAGIONALI</t>
  </si>
  <si>
    <t>MANUTENZIONE GIOCHI AREE VERDI</t>
  </si>
  <si>
    <t>09.05.1.03.02.05.004</t>
  </si>
  <si>
    <t>ENERGIA ELETTRICA - PARCHI E GIARDINI</t>
  </si>
  <si>
    <t>09.05.1.03.02.05.005</t>
  </si>
  <si>
    <t>FORNITURA ACQUA - PARCHI E GIARDINI</t>
  </si>
  <si>
    <t>09.05.1.03.01.02.000</t>
  </si>
  <si>
    <t>MATERIALE DI CONSUMO PER PARCHI</t>
  </si>
  <si>
    <t>09.05.1.04.04.01.001</t>
  </si>
  <si>
    <t>GESTIONE PARCHI - GRUPPI VARI</t>
  </si>
  <si>
    <t>09.05.1.03.02.09.012</t>
  </si>
  <si>
    <t>MANUTENZIONE ORDINARIA AREE VERDI</t>
  </si>
  <si>
    <t>12.07.1.03.02.19.999</t>
  </si>
  <si>
    <t>12.07.1.04.04.01.001</t>
  </si>
  <si>
    <t>ESTATE INSIEME 2021</t>
  </si>
  <si>
    <t>06.01.1.03.01.02.012</t>
  </si>
  <si>
    <t>ACQUISTO BENI MANUTENZIONE ORDINARIA IMPIANTI SPORTIVI</t>
  </si>
  <si>
    <t>06.01.1.03.02.09.008</t>
  </si>
  <si>
    <t>MANUTENZIONE ORDINARIA IMPIANTI SPORTIVI</t>
  </si>
  <si>
    <t>PRESTAZIONE DI SERVIZI IMPIANTI SPORTIVI</t>
  </si>
  <si>
    <t>06.01.1.03.02.05.004</t>
  </si>
  <si>
    <t>ENERGIA ELETTRICA - IMPIANTI SPORTIVI</t>
  </si>
  <si>
    <t>06.01.1.03.02.05.001</t>
  </si>
  <si>
    <t>TELEFONIA E DATI - IMPIANTI SPORTIVI</t>
  </si>
  <si>
    <t>06.01.1.03.02.05.006</t>
  </si>
  <si>
    <t>SPESE RISCALDAMENTO - IMPIANTI SPORTIVI</t>
  </si>
  <si>
    <t>06.01.1.03.02.05.005</t>
  </si>
  <si>
    <t>FORNITURA ACQUA - IMPIANTI SPORTIVI</t>
  </si>
  <si>
    <t>06.01.1.03.02.99.999</t>
  </si>
  <si>
    <t>PROGETTO `DIRITTO ALLO SPORT`</t>
  </si>
  <si>
    <t>CONTRIBUTO ORDINARIO SOCIETA' SPORTIVE</t>
  </si>
  <si>
    <t>CONTRIBUTI ORGANIZZAZIONE MANIFESTAZIONI SPORTIVE</t>
  </si>
  <si>
    <t>CONTRIBUTO SOCIETA' SPORTIVE UTILIZZO IMPIANTI PROPRI</t>
  </si>
  <si>
    <t>06.01.1.03.02.02.005</t>
  </si>
  <si>
    <t>ORGANIZZAZIONE MANIFESTAZIONI SPORTIVE</t>
  </si>
  <si>
    <t>12.07.1.01.01.01.002</t>
  </si>
  <si>
    <t>RETRIBUZIONI LORDE SERVIZI SOCIALI DI RUOLO</t>
  </si>
  <si>
    <t>12.07.1.01.02.01.001</t>
  </si>
  <si>
    <t>ONERI RIFLESSI SERVIZI SOCIALI- DI RUOLO</t>
  </si>
  <si>
    <t>STIPENDI PER ASSISTENTE SOCIALE</t>
  </si>
  <si>
    <t>ONERI RIFLESSI PER ASSISTENTE SOCIALE</t>
  </si>
  <si>
    <t>12.07.1.01.02.02.001</t>
  </si>
  <si>
    <t>ASSEGNO NUCLEO FAMIGLIARE - SERVIZI SOCIALI</t>
  </si>
  <si>
    <t>12.05.1.01.01.02.999</t>
  </si>
  <si>
    <t>INDENNITA' DI MISSIONE</t>
  </si>
  <si>
    <t>12.03.1.04.04.01.001</t>
  </si>
  <si>
    <t>INTEGRAZIONE RETTE PER PERSONE INSERITE IN STRUTTURE RESIDENZIALI</t>
  </si>
  <si>
    <t>CONTRIBUTO CASA DI RIPOSO</t>
  </si>
  <si>
    <t>QUOTA PER AFFIDAMENTO IN HOUSE DEL SERVIZIO ASSISTENZA DOMICILIARE</t>
  </si>
  <si>
    <t>12.04.1.04.02.02.999</t>
  </si>
  <si>
    <t>CONTRIBUTI ASSISTENZIALI</t>
  </si>
  <si>
    <t>CONTRIBUTI AD ENTI SOCIO ASSISTENZIALI</t>
  </si>
  <si>
    <t>12.07.1.03.02.15.009</t>
  </si>
  <si>
    <t>SERVIZIO DI TELESOCCORSO</t>
  </si>
  <si>
    <t>12.03.1.03.02.09.001</t>
  </si>
  <si>
    <t>MANUTENZIONE AUTOMEZZI SERVIZI DOMICILIARI</t>
  </si>
  <si>
    <t>12.07.1.03.02.11.002</t>
  </si>
  <si>
    <t>PRESTAZIONI DI SERVIZI IN AMBITO SOCIO ASSISTENZIALE</t>
  </si>
  <si>
    <t>12.03.1.03.01.02.002</t>
  </si>
  <si>
    <t>CARBURANTE AUTOMEZZI SERVIZI DOMICILIARI</t>
  </si>
  <si>
    <t>12.03.1.02.01.09.001</t>
  </si>
  <si>
    <t>TASSE DI CIRCOLAZIONE AUTOMEZZI SERVIZI DOMICILIARI</t>
  </si>
  <si>
    <t>12.07.1.04.01.02.018</t>
  </si>
  <si>
    <t>FONDO SOCIALE LEGGE 328/2000</t>
  </si>
  <si>
    <t>CONVENZIONE CON RSA PER SERVIZI DIVERSI (TRASPORTO, ECC..)</t>
  </si>
  <si>
    <t>12.07.1.03.02.09.006</t>
  </si>
  <si>
    <t>MANUTENZIONE ATTREZZATURE UFFICIO SERVIZI SOCIALI</t>
  </si>
  <si>
    <t>INTERVENTI PER PERSONE ADULTE DISABILI E/O CON DISAGIO</t>
  </si>
  <si>
    <t>12.06.1.04.02.05.999</t>
  </si>
  <si>
    <t>CONTRIBUTI REG. A SOSTEGNO DEGLI AFFITTI</t>
  </si>
  <si>
    <t>12.05.1.04.02.05.999</t>
  </si>
  <si>
    <t>TRASFERIMENTI PER BARATTO AMMINISTRATIVO</t>
  </si>
  <si>
    <t>12.05.1.03.02.99.003</t>
  </si>
  <si>
    <t>CONVENZIONE PER IL SERVIZIO CIVILE VOLONTARIO</t>
  </si>
  <si>
    <t>12.05.1.03.01.02.011</t>
  </si>
  <si>
    <t>MISURE URGENTI IN MATERIA DI SOLIDARIETA' ALIMENTARE EX ORDINANZA 658/2020: ACQUISIZIONE BENI E SERVIZI</t>
  </si>
  <si>
    <t>12.07.1.03.01.02.001</t>
  </si>
  <si>
    <t>CANCELLERIA, RIVISTE, ECC.</t>
  </si>
  <si>
    <t>12.03.1.03.02.15.009</t>
  </si>
  <si>
    <t>SERVIZIO PASTI A DOMICILIO</t>
  </si>
  <si>
    <t>12.07.1.02.01.01.001</t>
  </si>
  <si>
    <t>IRAP - ASSISTENZA E BENEFICENZA</t>
  </si>
  <si>
    <t>10.05.1.01.01.01.002</t>
  </si>
  <si>
    <t>RETRIBUZIONI LORDE-OPERAI STRADE</t>
  </si>
  <si>
    <t>10.05.1.01.02.01.001</t>
  </si>
  <si>
    <t>ONERI RIFLESSI OPERAI STRADE</t>
  </si>
  <si>
    <t>10.05.1.01.01.01.003</t>
  </si>
  <si>
    <t>LAVORO STRAORDINARIO OPERAI STRADE</t>
  </si>
  <si>
    <t>10.05.1.03.01.02.004</t>
  </si>
  <si>
    <t>MASSA VESTIARIO OPERAI STRADE</t>
  </si>
  <si>
    <t>10.05.1.03.01.02.000</t>
  </si>
  <si>
    <t>ACQUISTO BENI MANUT. STRADE INTERNE</t>
  </si>
  <si>
    <t>10.05.1.04.01.02.003</t>
  </si>
  <si>
    <t>APPALTI PER INTERVENTI STRAORDINARI STRADA SALMEGGIA</t>
  </si>
  <si>
    <t>10.05.1.03.02.09.008</t>
  </si>
  <si>
    <t>PRESTAZIONI DI SERVIZI DIVERSE- SEGNALETICA</t>
  </si>
  <si>
    <t>10.05.1.03.01.02.002</t>
  </si>
  <si>
    <t>SPESE PER BENZINA AUTOMEZZI OPERAI</t>
  </si>
  <si>
    <t>10.05.1.03.02.09.001</t>
  </si>
  <si>
    <t>PRESTAZIONI DI SERVIZI DIVERSE- MEZZI SQUADRA OPERAI</t>
  </si>
  <si>
    <t>SPESE PER REVISIONE AUTOMEZZI</t>
  </si>
  <si>
    <t>08.01.1.03.02.09.008</t>
  </si>
  <si>
    <t>MANUTENZIONE ORDINARIA PONTI PISTE CICLABILI CMVS</t>
  </si>
  <si>
    <t>10.05.1.03.02.05.004</t>
  </si>
  <si>
    <t>ENERGIA ELETTRICA - ILLUMINAZIONE PUBBLICA</t>
  </si>
  <si>
    <t>MANUTENZIONE ORDINARIA - ILLUMINAZIONE PUBBLICA</t>
  </si>
  <si>
    <t>09.02.1.02.01.01.001</t>
  </si>
  <si>
    <t>IRAP - STRADE COMUNALI</t>
  </si>
  <si>
    <t>GESTIONE E MANUTENZ. IMPIANTI RISCALDAMENTO EDIF. COMUNALI</t>
  </si>
  <si>
    <t>14.01.1.04.01.02.003</t>
  </si>
  <si>
    <t>INIZIATIVE A SOSTEGNO DEL COMMERCIO</t>
  </si>
  <si>
    <t>14.01.1.04.03.99.999</t>
  </si>
  <si>
    <t>14.01.1.04.02.05.999</t>
  </si>
  <si>
    <t>FONDO A SOSTEGNO DELLE UTENZE NON DOMESTICHE PER EMERGENZA COVID-19 IN MATERIA DI TARI</t>
  </si>
  <si>
    <t>CONTRIBUTI STRAORDINARI PER NUOVE APERTURE DI ESERCIZI DI VICINATO E ATTIVITA' COMPATIBILI NEI CENTRI STORICI DI NEMBRO PER LA RIPARTENZA DOPO L'EMERGENZA COVID-19</t>
  </si>
  <si>
    <t>01.03.1.10.03.01.001</t>
  </si>
  <si>
    <t>IVA A DEBITO SERVIZI COMMERCIALI</t>
  </si>
  <si>
    <t>01.10.1.01.01.01.004</t>
  </si>
  <si>
    <t>FONDO INCENTIVANTE LA PRODUTTIVITA'</t>
  </si>
  <si>
    <t>01.10.1.01.02.01.001</t>
  </si>
  <si>
    <t>ONERI RIFLESSI - FONDO INCENTIVANTE</t>
  </si>
  <si>
    <t>01.10.1.02.01.01.001</t>
  </si>
  <si>
    <t>IRAP - FONDO INCENTIVANTE</t>
  </si>
  <si>
    <t>01.10.1.01.01.02.999</t>
  </si>
  <si>
    <t>AUTOLIQUIDAZIONE INAIL</t>
  </si>
  <si>
    <t>01.10.1.01.02.01.002</t>
  </si>
  <si>
    <t>QUOTA A CARICO ENTE FONDO PERSEO</t>
  </si>
  <si>
    <t>CONTRIBUTO FONDO SOLIDARIETA' PERSEO</t>
  </si>
  <si>
    <t>01.04.1.09.99.04.001</t>
  </si>
  <si>
    <t>RIMBORSO TRIBUTI INESIGIBILI</t>
  </si>
  <si>
    <t>RIMBORSO QUOTE INESIGIBILI</t>
  </si>
  <si>
    <t>20.02.1.10.01.03.001</t>
  </si>
  <si>
    <t>FONDO CREDITI DUBBIA ESIGIBILITA'</t>
  </si>
  <si>
    <t>01.01.1.10.01.01.001</t>
  </si>
  <si>
    <t>FONDO DI RISERVA ORDINARIO</t>
  </si>
  <si>
    <t>01.10.1.01.01.02.002</t>
  </si>
  <si>
    <t>SERVIZIO MENSA DIPENDENTI</t>
  </si>
  <si>
    <t>01.04.1.03.02.99.999</t>
  </si>
  <si>
    <t>GESTIONE RISCOSSIONE TRIBUTI</t>
  </si>
  <si>
    <t>01.04.1.03.02.03.999</t>
  </si>
  <si>
    <t>ONERI RISCOSSIONE COATTIVA</t>
  </si>
  <si>
    <t>12.09.2.05.99.99.999</t>
  </si>
  <si>
    <t>INTERVENTI DI DEMOLIZIONE TOMBE DI FAMIGLIA (A RIMBORSO)</t>
  </si>
  <si>
    <t>03.01.1.03.02.06.002</t>
  </si>
  <si>
    <t>CANONE PROGETTO THOR</t>
  </si>
  <si>
    <t>08.02.2.02.01.09.000</t>
  </si>
  <si>
    <t>ELIMINAZ. BARRIERE ARCHITET.-(10% ONERI)</t>
  </si>
  <si>
    <t>08.02.2.02.01.09.002</t>
  </si>
  <si>
    <t>07.01.2.02.01.10.999</t>
  </si>
  <si>
    <t>ECOMUSEO DELLE RISORSE LITICHE</t>
  </si>
  <si>
    <t>MANUTENZIONE STRAORDINARIA EDIFICI COMUNALI</t>
  </si>
  <si>
    <t>MESSA A NORMA  EDIFICI PUBBLICI</t>
  </si>
  <si>
    <t>01.06.2.02.01.09.002</t>
  </si>
  <si>
    <t>INTERVENTI PER SICUREZZA LUOGHI DI LAVORO L. 81/2008</t>
  </si>
  <si>
    <t>08.01.2.02.01.09.012</t>
  </si>
  <si>
    <t>MANUTENZIONE PONTI STRADALI E GUARDRAIL</t>
  </si>
  <si>
    <t>08.01.2.02.02.02.002</t>
  </si>
  <si>
    <t>MANUTENZIONE STRAORDINARIA RETICOLO IDRICO MINORE</t>
  </si>
  <si>
    <t>PONTE CICLOPEDONALE VIA ACQUA DEI BUOI</t>
  </si>
  <si>
    <t>PISTA CICLABILE SPONDA DESTRA F.SERIO VIA ACQUA DEI BUOI</t>
  </si>
  <si>
    <t>ATTIVITA' VERIFICA PONTI</t>
  </si>
  <si>
    <t>04.02.2.02.01.09.003</t>
  </si>
  <si>
    <t>EDILIZIA SCOLASTICA MINORE</t>
  </si>
  <si>
    <t>04.02.2.02.01.03.000</t>
  </si>
  <si>
    <t>REALIZZAZIONE CONTROSOFFITTI SCUOLA SECONDARIA PRIMO GRADO</t>
  </si>
  <si>
    <t>RIFACIMENTO COPERTURA MAGAZZINO COMUNALE</t>
  </si>
  <si>
    <t>RIFACIMENTO COPERTURA SEDE UNIONE INSIEME SUL SERIO</t>
  </si>
  <si>
    <t>IRAP SEGRETERIA</t>
  </si>
  <si>
    <t>01.03.1.02.01.01.001</t>
  </si>
  <si>
    <t>IRAP - RAGIONERIA</t>
  </si>
  <si>
    <t>MANUTENZIONE STRAORDINARIA PER GESTIONE CALORE EDIFICI COMUNALI</t>
  </si>
  <si>
    <t>01.06.2.02.01.03.001</t>
  </si>
  <si>
    <t>ACQUISTO ARREDI PER MUNICIPIO</t>
  </si>
  <si>
    <t>01.06.2.02.01.01.001</t>
  </si>
  <si>
    <t>ACQUISTO AUTOMEZZO SQUADRA OPERAI</t>
  </si>
  <si>
    <t>ACQUISTO ARREDO E MATERIALE TECNOLOGICI - SCUOLA SECONDARIA DI 1^ GRADO</t>
  </si>
  <si>
    <t>05.02.2.02.01.05.000</t>
  </si>
  <si>
    <t>ACQUISTO ATTREZZATURE PER BIBLIOTECA E LIBRI</t>
  </si>
  <si>
    <t>05.02.2.02.01.09.002</t>
  </si>
  <si>
    <t>MANUTENZIONE STRAORDINARIA BIBLIOTECA</t>
  </si>
  <si>
    <t>01.02.2.02.01.05.000</t>
  </si>
  <si>
    <t>ACQUISTO ATTREZZATURE PER SEGRETERIA GENERALE</t>
  </si>
  <si>
    <t>ATTREZZATURE PER LUOGHI DELLA CULTURA</t>
  </si>
  <si>
    <t>08.01.2.02.01.09.999</t>
  </si>
  <si>
    <t>URBANISTICA E GESTIONE DEL TERRITORIO E ACQUISIZIONE DI BENI IMMOBILI</t>
  </si>
  <si>
    <t>INTERVENTI PER BUONE PRATICHE RETE CITTA' SANE</t>
  </si>
  <si>
    <t>06.01.2.02.01.05.000</t>
  </si>
  <si>
    <t>ACQUISTO ATTREZZATURE IMPIANTI SPORTIVI</t>
  </si>
  <si>
    <t>04.02.2.02.01.05.000</t>
  </si>
  <si>
    <t>ATTREZZATURA UFFICIO SCUOLA</t>
  </si>
  <si>
    <t>08.02.2.02.01.09.001</t>
  </si>
  <si>
    <t>01.06.2.02.02.01.000</t>
  </si>
  <si>
    <t>SPESE GESTIONE PLIS - PARCO DEI COLLI</t>
  </si>
  <si>
    <t>06.01.2.02.01.09.016</t>
  </si>
  <si>
    <t>NUOVA PALESTRA SCUOLE MEDIE</t>
  </si>
  <si>
    <t>REALIZZAZIONE CAMPO IN ERBA SINTETICA ZONA SALETTI</t>
  </si>
  <si>
    <t>09.05.2.02.01.09.014</t>
  </si>
  <si>
    <t>SISTEMAZIONE AREE VERDI</t>
  </si>
  <si>
    <t>09.05.2.02.01.09.999</t>
  </si>
  <si>
    <t>ACQUISTO VERDE E ARREDO URBANO</t>
  </si>
  <si>
    <t>MANUTENZIONE STRAORDINARIA - FONDO AREE VERDI ART. 43 L.R. 12/2005</t>
  </si>
  <si>
    <t>09.05.2.03.01.02.002</t>
  </si>
  <si>
    <t>CONTRIBUTO ALLA PROVINCIA PER CAVA</t>
  </si>
  <si>
    <t>GI0CHI AREA VERDE</t>
  </si>
  <si>
    <t>04.01.2.02.01.09.003</t>
  </si>
  <si>
    <t>SPESE MANUTENZIONE CASE COMUNALI</t>
  </si>
  <si>
    <t>09.01.2.02.01.05.999</t>
  </si>
  <si>
    <t>INVESTIMENTI ATTREZZATURE PROTEZIONE CIVILE</t>
  </si>
  <si>
    <t>10.05.2.02.01.09.012</t>
  </si>
  <si>
    <t>RIQUALIFICAZIONE VIA ROMA VIA LOCATELLI FRONTE GANDOSSI</t>
  </si>
  <si>
    <t>PARCHEGGIO VIA CASE DELLA VECCHIA</t>
  </si>
  <si>
    <t>10.05.2.02.01.09.999</t>
  </si>
  <si>
    <t>MANUTENZIONE STRAORDINARIA ILL. PUBBLICA</t>
  </si>
  <si>
    <t>INTEGRAZIONE, AMPLIAMENTO ILL. PUBBLICA</t>
  </si>
  <si>
    <t>MANUTENZIONE VIABILITA' MINORE</t>
  </si>
  <si>
    <t>RISTRUTTURAZIONE EX STAZIONE FERROVIARIA VALLE SERIANA</t>
  </si>
  <si>
    <t>ASFALTI</t>
  </si>
  <si>
    <t>SISTEMAZIONE VIA RONCHETTI DA VIA DEL CARROCCIO A VIA ORIOLO/CAMOZZI</t>
  </si>
  <si>
    <t>NUOVO TRATTO PISTA CICLABILE DA PARCHEGGIO FASSI A PONTE CRESPI</t>
  </si>
  <si>
    <t>REALIZZAZIONE ROTATORIA VIA CAMOZZI-VIA ROMA SP35</t>
  </si>
  <si>
    <t>REALIZZAZIONE PISTA CICLABILE VIA FAMIGLIA RICCARDI</t>
  </si>
  <si>
    <t>LAVORI DI SISTEMAZIONE IDROGEOLOGICA TORRENTE CARSO</t>
  </si>
  <si>
    <t>MESSA IN SICUREZZA PARETE AREA PARK VIA TALPINO</t>
  </si>
  <si>
    <t>SISTEMAZIONE IDRAULICA FIUME SERIO</t>
  </si>
  <si>
    <t>MANUTENZIONE STRAORDINARIA PAVIMENTAZIONE CENTRO STORICO</t>
  </si>
  <si>
    <t>03.02.2.04.01.02.005</t>
  </si>
  <si>
    <t>REALIZZAZIONE IMPIANTO VIDEOSORVEGLIANZA</t>
  </si>
  <si>
    <t>ONERI DI URBANIZZAZIONE PER OPERE PUBBLICHE</t>
  </si>
  <si>
    <t>05.01.2.02.01.09.008</t>
  </si>
  <si>
    <t>OPERE DI CULTO</t>
  </si>
  <si>
    <t>01.06.2.02.01.07.000</t>
  </si>
  <si>
    <t>SPESE AGGIORNAM.STRAORDINARIO ATTREZZATURE INFORMATICHE UTC</t>
  </si>
  <si>
    <t>01.06.2.02.01.06.001</t>
  </si>
  <si>
    <t>ACQUISTO ATTREZZATURE PER UFFICIO TECNICO</t>
  </si>
  <si>
    <t>SISTEMAZIONE PIAZZA REPUBBLICA</t>
  </si>
  <si>
    <t>STRADA FASSI - VIA TOBIA FERRARI</t>
  </si>
  <si>
    <t>50.02.4.03.01.04.000</t>
  </si>
  <si>
    <t>QUOTE CAPITALE MUTUI IN  AMMORTAMENTO</t>
  </si>
  <si>
    <t>QUOTA CAPITALE MUTUI IN AMMORT. RINEGOZ.</t>
  </si>
  <si>
    <t>99.01.7.01.02.02.000</t>
  </si>
  <si>
    <t>RITENUTE CPDEL</t>
  </si>
  <si>
    <t>RITENUTE INADEL</t>
  </si>
  <si>
    <t>RITENUTE INPS</t>
  </si>
  <si>
    <t>RITENUTE RISCATTI PREVIDENZIALI</t>
  </si>
  <si>
    <t>99.01.7.01.02.01.000</t>
  </si>
  <si>
    <t>RITENUTE IRPEF SU RETRIBUZIONI</t>
  </si>
  <si>
    <t>RITENUTE IRPEF</t>
  </si>
  <si>
    <t>99.01.7.01.02.99.000</t>
  </si>
  <si>
    <t>RITENUTE AL PERSONALE PER CONTO TERZI</t>
  </si>
  <si>
    <t>99.01.7.02.04.02.000</t>
  </si>
  <si>
    <t>RESTITUZIONE DI DEPOSITI CAUZIONALI</t>
  </si>
  <si>
    <t>99.01.7.02.04.02.001</t>
  </si>
  <si>
    <t>RESTITUZIONE DEPOSITI CAUZIONALI PER ALLOGGI COMUNALI</t>
  </si>
  <si>
    <t>RESTITUZIONE DEPOSITI CAUZIONALI U.T.C.</t>
  </si>
  <si>
    <t>99.01.7.02.99.99.999</t>
  </si>
  <si>
    <t>99.01.7.02.99.99.000</t>
  </si>
  <si>
    <t>RIMBORSO COSTO CARTA IDENTITA' ELETTRONICA DA RIVERSARE AL MINISTERO</t>
  </si>
  <si>
    <t>99.01.7.01.99.03.001</t>
  </si>
  <si>
    <t>SPESE PER CREMAZIONE</t>
  </si>
  <si>
    <t>60.01.5.01.01.01.001</t>
  </si>
  <si>
    <t>CHIUSURA ANTICIPAZIONI RICEVUTE DA ISTITUTO TESORIERE/CASSIERE</t>
  </si>
  <si>
    <t>99.01.7.01.99.99.999</t>
  </si>
  <si>
    <t>CORSI DI AGGIORNAMENTO UFFICI COM.LI</t>
  </si>
  <si>
    <t>01.06.1.03.02.09.001</t>
  </si>
  <si>
    <t>SPESE VARIE AUTOMEZZI UTC</t>
  </si>
  <si>
    <t>01.06.1.03.02.07.002</t>
  </si>
  <si>
    <t>FONDO PER LA MOBILITA' DEI SEGRETARI</t>
  </si>
  <si>
    <t>CONTRIBUTI PER ASSOCIAZIONI SPORTIVE E CULTURALI PER ORGANIZZAZIONE DI EVENTI NEL SEGNO DELLA RIPRESA</t>
  </si>
  <si>
    <t>01.03.1.03.01.02.999</t>
  </si>
  <si>
    <t>CONTRIBUTI STRAORDINARI PER SCUOLE PARITARIE A SEGUITO EMERGENZA COVID-19</t>
  </si>
  <si>
    <t>05.02.1.03.01.02.999</t>
  </si>
  <si>
    <t>04.02.1.03.02.99.999</t>
  </si>
  <si>
    <t>ATTIVITA' LABORATORIALI EXTRA SCOLASTICHE - PRIMARIA E SECONDARIA I GRADO</t>
  </si>
  <si>
    <t>PROGETTI PER IL SOSTEGNO DEL LAVORO A SEGUITO DI EMERGENZA COVID-19 - PRESTAZIONI DI SERVIZI DIVERSI BIBLIOTECA E DIGITALIZZAZIONE CITTADINANZA</t>
  </si>
  <si>
    <t>08.02.1.03.02.16.001</t>
  </si>
  <si>
    <t>SPESA PER BANDI ALLOGGI E.R.P.</t>
  </si>
  <si>
    <t>01.11.2.02.02.01.999</t>
  </si>
  <si>
    <t>MEMORIALE A RICORDO DEFUNTI COVID 19</t>
  </si>
  <si>
    <t>PROGETTI PER IL SOSTEGNO DEL LAVORO A SEGUITO DI EMERGENZA COVID-19 INTERVENTI DI GESTIONE DEL VERDE.</t>
  </si>
  <si>
    <t>PROGETTI PER IL SOSTEGNO DEL LAVORO A SEGUITO DI EMERGENZA COVID-19 - PRESTAZIONI DI SERVIZI DIVERSI IN AMBITO CULTURALE DEL SERVIZIO BIBLIOTECA E NEL SERVIZIO SOCIALE, PARTICOLARMENTE CON L'USO DI STRUMENTI INFORMATICI</t>
  </si>
  <si>
    <t>12.05.1.04.04.01.001</t>
  </si>
  <si>
    <t>04.02.1.04.02.05.999</t>
  </si>
  <si>
    <t>INIZIATIVE A SOSTEGNO DELLA FREQUENZA SCOLASTICA</t>
  </si>
  <si>
    <t>12.03.1.01.01.01.003</t>
  </si>
  <si>
    <t>LAVORO STRAORDINARIO - SERVIZI SOCIALI</t>
  </si>
  <si>
    <t>PROGETTO BORSE LAVORO</t>
  </si>
  <si>
    <t>PROGETTO SOSTEGNO RESIDENZIALITA' GIOVANI</t>
  </si>
  <si>
    <t>INTERVENTI DI SOSTEGNO ALLE FAMIGLIE - EMERGENZA COVID-19</t>
  </si>
  <si>
    <t>01.06.1.03.02.13.002</t>
  </si>
  <si>
    <t>INTERVENTI DI SANIFICAZIONE E DISINFESTAZIONE - EMERGENZA COVID-19</t>
  </si>
  <si>
    <t>01.11.1.04.03.99.999</t>
  </si>
  <si>
    <t>RIDUZIONE CANONE UNICO PATRIMONIALE OCCUPAZIONE SUOLO PUBBLICO</t>
  </si>
  <si>
    <t>RIMBORSI IMU ALLO STATO</t>
  </si>
  <si>
    <t>INTERVENTI DI RIQUALIFICAZIONE DEGLI IMPIANTI SPORTIVI</t>
  </si>
  <si>
    <t>AMPLIAMENTO NIDO COMUNALE</t>
  </si>
  <si>
    <t xml:space="preserve"> REGIMAZIONE IDRAULICA A MONTE SP 35 ZONA PIAZZO - IV LOTTO</t>
  </si>
  <si>
    <t xml:space="preserve"> REGIMAZIONE IDRAULICA A MONTE SP 35 ZONA PIAZZO - II LOTTO</t>
  </si>
  <si>
    <t xml:space="preserve"> REGIMAZIONE IDRAULICA A MONTE SP 35 ZONA PIAZZO - III LOTTO</t>
  </si>
  <si>
    <t>RIQUALIFICAZIONE CENTRO STORICO - VIA RONCHETTI SECONDO LOTTO</t>
  </si>
  <si>
    <t>ROTONDA VIA TASSO- LOCATELLI - EUROPA</t>
  </si>
  <si>
    <t>08.02.2.04.02.01.001</t>
  </si>
  <si>
    <t>RESTITUZIONE DI ONERI DI URBANIZZAZIONE</t>
  </si>
  <si>
    <t>ROTATORIA INCROCIO VIA CAMOZZ I/ VIA ROMA</t>
  </si>
  <si>
    <t>50.02.4.03.01.04.003</t>
  </si>
  <si>
    <t>CANONE AUTOVETTURA ELETTRICA</t>
  </si>
  <si>
    <t>DORDI LAURA AA.GG.</t>
  </si>
  <si>
    <t>4.03.01.02.006</t>
  </si>
  <si>
    <t>4.02.01.01.999</t>
  </si>
  <si>
    <t>FINANZIAMENTO BIM PER PONTE CICLOPEDONALE VIA ACQUA DEI BUOI</t>
  </si>
  <si>
    <t>CONTRIBUTO FUNZIONE ASSISTENZA SOCIALE- LEGGE 178/2020</t>
  </si>
  <si>
    <t>QUOTA RIPARTO RISORSE STATALI PER SOLIDARIETA' ALIMENTARE EX ORDINANZA 658/2020</t>
  </si>
  <si>
    <t>BANDO IMPIANTI SPORTIVI 2020</t>
  </si>
  <si>
    <t>FINANZIAMENTO COMUNITA' MONTANA REGIMAZIONE IDRAULICA</t>
  </si>
  <si>
    <t>COMPENSAZIONI URBANISTICHE</t>
  </si>
  <si>
    <t>CONCORSO DA PRIVATI PER OPERE PUBBLICHE</t>
  </si>
  <si>
    <t>FINANZIAMENTO MINISTERIALE INVESTIMENTI</t>
  </si>
  <si>
    <t>CONTRIBUTI PER INVESTIMENTI COMUNALI DESTINATI AD OPERE PUBBLICHE ART. 1 C. 29 - LEGGE 27/12/2019, N 160</t>
  </si>
  <si>
    <t>DORDI LAURA RAG</t>
  </si>
  <si>
    <t>Progressivo</t>
  </si>
  <si>
    <t>Titoli</t>
  </si>
  <si>
    <t xml:space="preserve">Servizi istituzionali,  generali e di gestione </t>
  </si>
  <si>
    <t>Organi istituzionali</t>
  </si>
  <si>
    <t>Spese Correnti</t>
  </si>
  <si>
    <t>Giustizia</t>
  </si>
  <si>
    <t xml:space="preserve">Segreteria generale </t>
  </si>
  <si>
    <t>Spese in conto capitale</t>
  </si>
  <si>
    <t>Ordine pubblico e sicurezza</t>
  </si>
  <si>
    <t>Gestione economica, finanziaria,  programmazione, provveditorato</t>
  </si>
  <si>
    <t>Spese per incremento attività finanziarie</t>
  </si>
  <si>
    <t>Istruzione e diritto allo studio</t>
  </si>
  <si>
    <t>Gestione delle entrate tributarie e servizi fiscali</t>
  </si>
  <si>
    <t>Rimborso prestiti</t>
  </si>
  <si>
    <t>Tutela e valorizzazione dei beni e delle attività culturali</t>
  </si>
  <si>
    <t>Gestione dei beni demaniali e patrimoniali</t>
  </si>
  <si>
    <t>Chiusura-Anticipazioni ricevuto da Istituto tesoriere/cassiere</t>
  </si>
  <si>
    <t>Politiche giovanili, sport e tempo libero</t>
  </si>
  <si>
    <t>Ufficio tecnico</t>
  </si>
  <si>
    <t>Spese per conto terzi e partite di giro</t>
  </si>
  <si>
    <t>Turismo</t>
  </si>
  <si>
    <t xml:space="preserve"> Elezioni e consultazioni popolari - Anagrafe e stato civile  </t>
  </si>
  <si>
    <t>Assetto del territorio ed edilizia abitativa</t>
  </si>
  <si>
    <t xml:space="preserve"> Statistica e sistemi informativi</t>
  </si>
  <si>
    <t>Sviluppo sostenibile e tutela del territorio e dell'ambiente</t>
  </si>
  <si>
    <t xml:space="preserve"> Assistenza tecnico-amministrativa agli enti locali</t>
  </si>
  <si>
    <t>Trasporti e diritto alla mobilità</t>
  </si>
  <si>
    <t>Risorse umane</t>
  </si>
  <si>
    <t>Soccorso civile</t>
  </si>
  <si>
    <t>Altri servizi generali</t>
  </si>
  <si>
    <t>Diritti sociali, politiche sociali e famiglia</t>
  </si>
  <si>
    <r>
      <t xml:space="preserve">Politica regionale unitaria per i servizi istituzionali, generali e di gestione </t>
    </r>
    <r>
      <rPr>
        <b/>
        <i/>
        <sz val="10"/>
        <color theme="1"/>
        <rFont val="Calibri"/>
        <family val="2"/>
        <scheme val="minor"/>
      </rPr>
      <t>(solo per le Regioni)</t>
    </r>
  </si>
  <si>
    <t>Tutela della salute</t>
  </si>
  <si>
    <t>Uffici giudiziari</t>
  </si>
  <si>
    <t>Sviluppo economico e competitività</t>
  </si>
  <si>
    <t>Casa circondariale e altri servizi</t>
  </si>
  <si>
    <t>Politiche per il lavoro e la formazione professionale</t>
  </si>
  <si>
    <r>
      <t xml:space="preserve">Politica regionale unitaria per la giustizia </t>
    </r>
    <r>
      <rPr>
        <b/>
        <i/>
        <sz val="10"/>
        <color theme="1"/>
        <rFont val="Calibri"/>
        <family val="2"/>
        <scheme val="minor"/>
      </rPr>
      <t>(solo per le Regioni)</t>
    </r>
  </si>
  <si>
    <t>Agricoltura, politiche agroalimentari e pesca</t>
  </si>
  <si>
    <t>Polizia locale e amministrativa</t>
  </si>
  <si>
    <t>Energia e diversificazione delle fonti energetiche</t>
  </si>
  <si>
    <t>Sistema integrato di sicurezza urbana</t>
  </si>
  <si>
    <t>Relazioni con le altre autonomie territoriali e locali</t>
  </si>
  <si>
    <t>Relazioni internazionali</t>
  </si>
  <si>
    <t xml:space="preserve"> Istruzione prescolastica</t>
  </si>
  <si>
    <t>Fondi e accantonamenti</t>
  </si>
  <si>
    <t>Altri ordini di istruzione non universitaria</t>
  </si>
  <si>
    <t>Debito pubblico</t>
  </si>
  <si>
    <r>
      <t xml:space="preserve">Edilizia scolastica </t>
    </r>
    <r>
      <rPr>
        <b/>
        <i/>
        <sz val="10"/>
        <color theme="1"/>
        <rFont val="Calibri"/>
        <family val="2"/>
        <scheme val="minor"/>
      </rPr>
      <t>(solo per le Regioni)</t>
    </r>
  </si>
  <si>
    <t>Anticipazioni finanziarie</t>
  </si>
  <si>
    <t>Istruzione universitaria</t>
  </si>
  <si>
    <t>Servizi per conto terzi</t>
  </si>
  <si>
    <t>Istruzione tecnica superiore</t>
  </si>
  <si>
    <t>Servizi ausiliari all’istruzione</t>
  </si>
  <si>
    <t>Diritto allo studio</t>
  </si>
  <si>
    <r>
      <t>Politica regionale unitaria per l'istruzione e il diritto allo studio (</t>
    </r>
    <r>
      <rPr>
        <b/>
        <i/>
        <sz val="10"/>
        <color theme="1"/>
        <rFont val="Calibri"/>
        <family val="2"/>
        <scheme val="minor"/>
      </rPr>
      <t>solo per le Regioni)</t>
    </r>
  </si>
  <si>
    <t>Valorizzazione dei beni di interesse storico</t>
  </si>
  <si>
    <t>Attività culturali e interventi diversi nel settore culturale</t>
  </si>
  <si>
    <r>
      <t xml:space="preserve">Politica regionale unitaria per la tutela dei beni e delle attività culturali </t>
    </r>
    <r>
      <rPr>
        <b/>
        <i/>
        <sz val="10"/>
        <color theme="1"/>
        <rFont val="Calibri"/>
        <family val="2"/>
        <scheme val="minor"/>
      </rPr>
      <t>(solo per le Regioni)</t>
    </r>
  </si>
  <si>
    <t>Sport e tempo libero</t>
  </si>
  <si>
    <t>Giovani</t>
  </si>
  <si>
    <r>
      <t xml:space="preserve">Politica regionale unitaria per i giovani, lo sport e il tempo libero </t>
    </r>
    <r>
      <rPr>
        <b/>
        <i/>
        <sz val="10"/>
        <color theme="1"/>
        <rFont val="Calibri"/>
        <family val="2"/>
        <scheme val="minor"/>
      </rPr>
      <t>(solo per le Regioni)</t>
    </r>
  </si>
  <si>
    <t>Sviluppo e la valorizzazione del turismo</t>
  </si>
  <si>
    <r>
      <t xml:space="preserve">Politica regionale unitaria per il turismo </t>
    </r>
    <r>
      <rPr>
        <b/>
        <i/>
        <sz val="10"/>
        <color theme="1"/>
        <rFont val="Calibri"/>
        <family val="2"/>
        <scheme val="minor"/>
      </rPr>
      <t>(solo per le Regioni)</t>
    </r>
  </si>
  <si>
    <t>Urbanistica e assetto del territorio</t>
  </si>
  <si>
    <t>Edilizia residenziale pubblica e locale e piani di edilizia economico-popolare</t>
  </si>
  <si>
    <r>
      <t>Politica regionale unitaria per l'assetto del territorio e l'edilizia abitativa (</t>
    </r>
    <r>
      <rPr>
        <b/>
        <i/>
        <sz val="10"/>
        <color theme="1"/>
        <rFont val="Calibri"/>
        <family val="2"/>
        <scheme val="minor"/>
      </rPr>
      <t>solo per le Regioni)</t>
    </r>
  </si>
  <si>
    <t>Difesa del suolo</t>
  </si>
  <si>
    <t>Tutela, valorizzazione e recupero ambientale</t>
  </si>
  <si>
    <t>Rifiuti</t>
  </si>
  <si>
    <t>Servizio idrico integrato</t>
  </si>
  <si>
    <t>Aree protette, parchi naturali, protezione naturalistica e forestazione</t>
  </si>
  <si>
    <t>Tutela e valorizzazione delle risorse idriche</t>
  </si>
  <si>
    <t>Sviluppo sostenibile territorio montano piccoli Comuni</t>
  </si>
  <si>
    <t>Qualità dell'aria e riduzione dell'inquinamento</t>
  </si>
  <si>
    <r>
      <t>Politica regionale unitaria per lo sviluppo sostenibile e la tutela del territorio e l'ambiente (</t>
    </r>
    <r>
      <rPr>
        <b/>
        <i/>
        <sz val="10"/>
        <color theme="1"/>
        <rFont val="Calibri"/>
        <family val="2"/>
        <scheme val="minor"/>
      </rPr>
      <t>solo per le Regioni)</t>
    </r>
  </si>
  <si>
    <t>Trasporto ferroviario</t>
  </si>
  <si>
    <t>Trasporto pubblico locale</t>
  </si>
  <si>
    <t>Trasporto per vie d'acqua</t>
  </si>
  <si>
    <t>Altre modalità di trasporto</t>
  </si>
  <si>
    <t>Viabilità e infrastrutture stradali</t>
  </si>
  <si>
    <r>
      <t>Politica regionale unitaria per i trasporti e il diritto alla mobilità (</t>
    </r>
    <r>
      <rPr>
        <b/>
        <i/>
        <sz val="10"/>
        <color theme="1"/>
        <rFont val="Calibri"/>
        <family val="2"/>
        <scheme val="minor"/>
      </rPr>
      <t>solo per le Regioni)</t>
    </r>
  </si>
  <si>
    <t>Sistema di protezione civile</t>
  </si>
  <si>
    <t>Interventi a seguito di calamità naturali</t>
  </si>
  <si>
    <r>
      <t>Politica regionale unitaria per il soccorso e la protezione civile  (</t>
    </r>
    <r>
      <rPr>
        <b/>
        <i/>
        <sz val="10"/>
        <color theme="1"/>
        <rFont val="Calibri"/>
        <family val="2"/>
        <scheme val="minor"/>
      </rPr>
      <t>solo per le Regioni)</t>
    </r>
  </si>
  <si>
    <t>Interventi per l'infanzia e  i minori e per asili nido</t>
  </si>
  <si>
    <t>Interventi per la disabilità</t>
  </si>
  <si>
    <t>Interventi per gli anziani</t>
  </si>
  <si>
    <t>Interventi per i soggetti a rischio di esclusione sociale</t>
  </si>
  <si>
    <t>Interventi  per le famiglie</t>
  </si>
  <si>
    <t>Interventi per il diritto alla casa</t>
  </si>
  <si>
    <t>Programmazione e governo della rete dei servizi sociosanitari e sociali</t>
  </si>
  <si>
    <t>Cooperazione e associazionismo</t>
  </si>
  <si>
    <t>Servizio necroscopico e cimiteriale</t>
  </si>
  <si>
    <r>
      <t>Politica regionale unitaria per i diritti sociali e la famiglia  (</t>
    </r>
    <r>
      <rPr>
        <b/>
        <i/>
        <sz val="10"/>
        <color theme="1"/>
        <rFont val="Calibri"/>
        <family val="2"/>
        <scheme val="minor"/>
      </rPr>
      <t>solo per le Regioni)</t>
    </r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</si>
  <si>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</si>
  <si>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</si>
  <si>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</si>
  <si>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</si>
  <si>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</si>
  <si>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</si>
  <si>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</si>
  <si>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r>
      <t>Politica regionale unitaria per la tutela della salute  (</t>
    </r>
    <r>
      <rPr>
        <b/>
        <i/>
        <sz val="10"/>
        <color theme="1"/>
        <rFont val="Calibri"/>
        <family val="2"/>
        <scheme val="minor"/>
      </rPr>
      <t>solo per le Regioni)</t>
    </r>
  </si>
  <si>
    <t>Industria,  PMI e Artigianato</t>
  </si>
  <si>
    <t>Commercio - reti distributive - tutela dei consumatori</t>
  </si>
  <si>
    <t xml:space="preserve">Ricerca e innovazione </t>
  </si>
  <si>
    <t xml:space="preserve">Reti e altri servizi di pubblica utilità </t>
  </si>
  <si>
    <r>
      <t>Politica regionale unitaria per lo sviluppo economico e la competitività (</t>
    </r>
    <r>
      <rPr>
        <b/>
        <i/>
        <sz val="10"/>
        <color theme="1"/>
        <rFont val="Calibri"/>
        <family val="2"/>
        <scheme val="minor"/>
      </rPr>
      <t>solo per le Regioni)</t>
    </r>
  </si>
  <si>
    <t>Servizi per lo sviluppo del mercato del lavoro</t>
  </si>
  <si>
    <t>Formazione professionale</t>
  </si>
  <si>
    <t>Sostegno all'occupazione</t>
  </si>
  <si>
    <r>
      <t>Politica regionale unitaria per il lavoro e la formazione professionale (</t>
    </r>
    <r>
      <rPr>
        <b/>
        <i/>
        <sz val="10"/>
        <color theme="1"/>
        <rFont val="Calibri"/>
        <family val="2"/>
        <scheme val="minor"/>
      </rPr>
      <t>solo per le Regioni)</t>
    </r>
  </si>
  <si>
    <t>Sviluppo del settore agricolo e del sistema agroalimentare</t>
  </si>
  <si>
    <t>Caccia e pesca</t>
  </si>
  <si>
    <r>
      <t>Politica regionale unitaria per l'agricoltura, i sistemi agroalimentari, la caccia e la pesca (</t>
    </r>
    <r>
      <rPr>
        <b/>
        <i/>
        <sz val="10"/>
        <color theme="1"/>
        <rFont val="Calibri"/>
        <family val="2"/>
        <scheme val="minor"/>
      </rPr>
      <t>solo per le Regioni)</t>
    </r>
  </si>
  <si>
    <t>Fonti energetiche</t>
  </si>
  <si>
    <r>
      <t>Politica regionale unitaria per l'energia e la diversificazione delle fonti energetiche (</t>
    </r>
    <r>
      <rPr>
        <b/>
        <i/>
        <sz val="10"/>
        <color theme="1"/>
        <rFont val="Calibri"/>
        <family val="2"/>
        <scheme val="minor"/>
      </rPr>
      <t>solo per le Regioni)</t>
    </r>
  </si>
  <si>
    <t>Relazioni finanziarie con le altre autonomie territoriali</t>
  </si>
  <si>
    <r>
      <t>Politica regionale unitaria per le relazioni finanziarie con le altre autonomie territoriali (</t>
    </r>
    <r>
      <rPr>
        <b/>
        <i/>
        <sz val="10"/>
        <color theme="1"/>
        <rFont val="Calibri"/>
        <family val="2"/>
        <scheme val="minor"/>
      </rPr>
      <t>solo per le Regioni)</t>
    </r>
  </si>
  <si>
    <t>Relazioni internazionali e Cooperazione allo sviluppo</t>
  </si>
  <si>
    <r>
      <t>Cooperazione territoriale (</t>
    </r>
    <r>
      <rPr>
        <b/>
        <i/>
        <sz val="10"/>
        <color theme="1"/>
        <rFont val="Calibri"/>
        <family val="2"/>
        <scheme val="minor"/>
      </rPr>
      <t>solo per le Regioni)</t>
    </r>
  </si>
  <si>
    <t>Fondo di riserva</t>
  </si>
  <si>
    <t>Fondo  crediti di dubbia esigibilità</t>
  </si>
  <si>
    <t>Altri fondi</t>
  </si>
  <si>
    <t>Quota interessi ammortamento mutui e prestiti obbligazionari</t>
  </si>
  <si>
    <t>Quota capitale ammortamento mutui e prestiti obbligazionari</t>
  </si>
  <si>
    <r>
      <t>Restituzione anticipazion</t>
    </r>
    <r>
      <rPr>
        <b/>
        <u/>
        <sz val="10"/>
        <color rgb="FF008080"/>
        <rFont val="Calibri"/>
        <family val="2"/>
        <scheme val="minor"/>
      </rPr>
      <t>i</t>
    </r>
    <r>
      <rPr>
        <b/>
        <strike/>
        <sz val="10"/>
        <color rgb="FFFF0000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 xml:space="preserve"> di tesoreria</t>
    </r>
  </si>
  <si>
    <r>
      <t xml:space="preserve">Servizi per conto terzi </t>
    </r>
    <r>
      <rPr>
        <b/>
        <u/>
        <sz val="10"/>
        <color rgb="FF008080"/>
        <rFont val="Calibri"/>
        <family val="2"/>
        <scheme val="minor"/>
      </rPr>
      <t xml:space="preserve"> - </t>
    </r>
    <r>
      <rPr>
        <b/>
        <strike/>
        <sz val="10"/>
        <color rgb="FFFF0000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 xml:space="preserve"> Partite di giro</t>
    </r>
  </si>
  <si>
    <r>
      <t xml:space="preserve">Anticipazioni per il finanziamento del </t>
    </r>
    <r>
      <rPr>
        <b/>
        <strike/>
        <sz val="10"/>
        <color rgb="FFFF0000"/>
        <rFont val="Calibri"/>
        <family val="2"/>
        <scheme val="minor"/>
      </rPr>
      <t>SSN</t>
    </r>
    <r>
      <rPr>
        <b/>
        <u/>
        <sz val="10"/>
        <color rgb="FF008080"/>
        <rFont val="Calibri"/>
        <family val="2"/>
        <scheme val="minor"/>
      </rPr>
      <t xml:space="preserve"> sistema sanitario</t>
    </r>
    <r>
      <rPr>
        <b/>
        <strike/>
        <u/>
        <sz val="10"/>
        <color rgb="FFFF0000"/>
        <rFont val="Calibri"/>
        <family val="2"/>
        <scheme val="minor"/>
      </rPr>
      <t>a</t>
    </r>
    <r>
      <rPr>
        <b/>
        <u/>
        <sz val="10"/>
        <color rgb="FF008080"/>
        <rFont val="Calibri"/>
        <family val="2"/>
        <scheme val="minor"/>
      </rPr>
      <t xml:space="preserve"> nazionale</t>
    </r>
  </si>
  <si>
    <t>Allegato C/1</t>
  </si>
  <si>
    <t>Allegato n. 6/1 al D.Lgs 118/2011</t>
  </si>
  <si>
    <t xml:space="preserve">Piano dei conti finanziario                                                                                                               </t>
  </si>
  <si>
    <t>Codice Voce</t>
  </si>
  <si>
    <t>MACRO</t>
  </si>
  <si>
    <t>Livelli</t>
  </si>
  <si>
    <t>Voce</t>
  </si>
  <si>
    <t>Codice Voce2</t>
  </si>
  <si>
    <t>E.1.00.00.00.000</t>
  </si>
  <si>
    <t>E</t>
  </si>
  <si>
    <t>I</t>
  </si>
  <si>
    <t>Entrate correnti di natura tributaria, contributiva e perequativa</t>
  </si>
  <si>
    <t>E.1.01.00.00.000</t>
  </si>
  <si>
    <t>II</t>
  </si>
  <si>
    <t>Tributi</t>
  </si>
  <si>
    <t>E.1.01.01.00.000</t>
  </si>
  <si>
    <t>III</t>
  </si>
  <si>
    <t>Imposte, tasse e proventi assimilati</t>
  </si>
  <si>
    <t>E.1.01.01.03.000</t>
  </si>
  <si>
    <t>IV</t>
  </si>
  <si>
    <t>Imposta sostitutiva dell'IRPEF e dell'imposta di registro e di bollo sulle locazioni di immobili per finalità abitative (cedolare secca)</t>
  </si>
  <si>
    <t>E.1.01.01.03.001</t>
  </si>
  <si>
    <t>V</t>
  </si>
  <si>
    <t>Imposta sostitutiva dell'IRPEF e dell'imposta di registro e di bollo sulle locazioni di immobili per finalità abitative (cedolare secca) riscossa a seguito dell'attività ordinaria di gestione</t>
  </si>
  <si>
    <t>E.1.01.01.03.002</t>
  </si>
  <si>
    <t>Imposta sostitutiva dell'IRPEF e dell'imposta di registro e di bollo sulle locazioni di immobili per finalità abitative (cedolare secca) riscossa a seguito di attività di verifica e controllo</t>
  </si>
  <si>
    <t>E.1.01.01.06.000</t>
  </si>
  <si>
    <t>Imposta municipale propria</t>
  </si>
  <si>
    <t>E.1.01.01.06.001</t>
  </si>
  <si>
    <t>Imposta municipale propria riscossa a seguito dell'attività ordinaria di gestione</t>
  </si>
  <si>
    <t>E.1.01.01.06.002</t>
  </si>
  <si>
    <t>Imposte municipale propria riscosse a seguito di attività di verifica e controllo</t>
  </si>
  <si>
    <t>E.1.01.01.08.000</t>
  </si>
  <si>
    <t xml:space="preserve">Imposta comunale sugli immobili (ICI) </t>
  </si>
  <si>
    <t>E.1.01.01.08.001</t>
  </si>
  <si>
    <t>Imposta comunale sugli immobili (ICI) riscossa a seguito dell'attività ordinaria di gestione</t>
  </si>
  <si>
    <t>E.1.01.01.08.002</t>
  </si>
  <si>
    <t>Imposta comunale sugli immobili (ICI) riscossa a seguito di attività di verifica e controllo</t>
  </si>
  <si>
    <t>E.1.01.01.16.000</t>
  </si>
  <si>
    <t>Addizionale comunale IRPEF</t>
  </si>
  <si>
    <t>E.1.01.01.16.001</t>
  </si>
  <si>
    <t>Addizionale comunale IRPEF riscossa a seguito dell'attività ordinaria di gestione</t>
  </si>
  <si>
    <t>E.1.01.01.16.002</t>
  </si>
  <si>
    <t>Addizionale comunale IRPEF riscossa a seguito di attività di verifica e controllo</t>
  </si>
  <si>
    <t>E.1.01.01.17.000</t>
  </si>
  <si>
    <t>Addizionale regionale IRPEF non sanità</t>
  </si>
  <si>
    <t>E.1.01.01.17.001</t>
  </si>
  <si>
    <t>Addizionale regionale IRPEF non sanità riscossa a seguito dell'attività ordinaria di gestione</t>
  </si>
  <si>
    <t>E.1.01.01.17.002</t>
  </si>
  <si>
    <t>Addizionale regionale IRPEF non sanità riscossa a seguito di attività di verifica e controllo</t>
  </si>
  <si>
    <t>E.1.01.01.20.000</t>
  </si>
  <si>
    <t>Imposta regionale sulle attività produttive (IRAP) non Sanità</t>
  </si>
  <si>
    <t>E.1.01.01.20.001</t>
  </si>
  <si>
    <t>Imposta regionale sulle attività produttive (IRAP) non Sanità riscossa a seguito dell'attività ordinaria di gestione</t>
  </si>
  <si>
    <t>E.1.01.01.20.002</t>
  </si>
  <si>
    <t>Imposta regionale sulle attività produttive (IRAP) non Sanità riscossa a seguito di attività di verifica e controllo</t>
  </si>
  <si>
    <t>E.1.01.01.23.000</t>
  </si>
  <si>
    <t>Imposta sulle assicurazioni</t>
  </si>
  <si>
    <t>E.1.01.01.23.001</t>
  </si>
  <si>
    <t>Imposta sulle assicurazioni riscossa a seguito dell'attività ordinaria di gestione</t>
  </si>
  <si>
    <t>E.1.01.01.23.002</t>
  </si>
  <si>
    <t>Imposta sulle assicurazioni riscossa a seguito di attività di verifica e controllo</t>
  </si>
  <si>
    <t>E.1.01.01.28.000</t>
  </si>
  <si>
    <t>Accisa sulla benzina per autotrazione - non sanità</t>
  </si>
  <si>
    <t>E.1.01.01.28.001</t>
  </si>
  <si>
    <t>Accisa sulla benzina per autotrazione - non sanità riscossa a seguito dell'attività ordinaria di gestione</t>
  </si>
  <si>
    <t>E.1.01.01.28.002</t>
  </si>
  <si>
    <t>Accisa sulla benzina per autotrazione - non sanità riscossa a seguito di attività di verifica e controllo</t>
  </si>
  <si>
    <t>E.1.01.01.29.000</t>
  </si>
  <si>
    <t>Accisa sul gasolio</t>
  </si>
  <si>
    <t>E.1.01.01.29.001</t>
  </si>
  <si>
    <t>Accisa sul gasolio riscossa a seguito dell'attività ordinaria di gestione</t>
  </si>
  <si>
    <t>E.1.01.01.29.002</t>
  </si>
  <si>
    <t>Accisa sul gasolio riscossa a seguito di attività di verifica e controllo</t>
  </si>
  <si>
    <t>E.1.01.01.30.000</t>
  </si>
  <si>
    <t>Imposta sul gas naturale</t>
  </si>
  <si>
    <t>E.1.01.01.30.001</t>
  </si>
  <si>
    <t>Imposta sul gas naturale riscossa a seguito dell'attività ordinaria di gestione</t>
  </si>
  <si>
    <t>E.1.01.01.30.002</t>
  </si>
  <si>
    <t>Imposta sul gas naturale riscossa a seguito di attività di verifica e controllo</t>
  </si>
  <si>
    <t>E.1.01.01.31.000</t>
  </si>
  <si>
    <t>Imposta regionale sulla benzina per autotrazione</t>
  </si>
  <si>
    <t>E.1.01.01.31.001</t>
  </si>
  <si>
    <t>Imposta regionale sulla benzina per autotrazione riscossa a seguito dell'attività ordinaria di gestione</t>
  </si>
  <si>
    <t>E.1.01.01.31.002</t>
  </si>
  <si>
    <t>Imposta regionale sulla benzina per autotrazione riscossi a seguito di attività di verifica e controllo</t>
  </si>
  <si>
    <t>E.1.01.01.34.000</t>
  </si>
  <si>
    <t>Imposta di bollo</t>
  </si>
  <si>
    <t>E.1.01.01.34.001</t>
  </si>
  <si>
    <t>Imposta di bollo riscossa a seguito dell'attività ordinaria di gestione</t>
  </si>
  <si>
    <t>E.1.01.01.34.002</t>
  </si>
  <si>
    <t>Imposta di bollo riscossa a seguito di attività di verifica e controllo</t>
  </si>
  <si>
    <t>E.1.01.01.39.000</t>
  </si>
  <si>
    <t>Imposta sulle assicurazioni RC auto</t>
  </si>
  <si>
    <t>E.1.01.01.39.001</t>
  </si>
  <si>
    <t>Imposta sulle assicurazioni RC auto riscossa a seguito dell'attività ordinaria di gestione</t>
  </si>
  <si>
    <t>E.1.01.01.39.002</t>
  </si>
  <si>
    <t>Imposta sulle assicurazioni RC auto riscossa a seguito di attività di verifica e controllo</t>
  </si>
  <si>
    <t>E.1.01.01.40.000</t>
  </si>
  <si>
    <t xml:space="preserve">Imposta di iscrizione al pubblico registro automobilistico (PRA) </t>
  </si>
  <si>
    <t>E.1.01.01.40.001</t>
  </si>
  <si>
    <t>Imposta di iscrizione al pubblico registro automobilistico (PRA) riscossa a seguito dell'attività ordinaria di gestione</t>
  </si>
  <si>
    <t>E.1.01.01.40.002</t>
  </si>
  <si>
    <t>Imposta di iscrizione al pubblico registro automobilistico (PRA) riscossa a seguito di attività di verifica e controllo</t>
  </si>
  <si>
    <t>E.1.01.01.41.000</t>
  </si>
  <si>
    <t>Imposta di soggiorno</t>
  </si>
  <si>
    <t>E.1.01.01.41.001</t>
  </si>
  <si>
    <t>Imposta di soggiorno riscossa a seguito dell'attività ordinaria di gestione</t>
  </si>
  <si>
    <t>E.1.01.01.41.002</t>
  </si>
  <si>
    <t>Imposta di soggiorno riscossa a seguito di attività di verifica e controllo</t>
  </si>
  <si>
    <t>E.1.01.01.42.000</t>
  </si>
  <si>
    <t>Imposta regionale sulle concessioni statali sui beni del demanio marittimo</t>
  </si>
  <si>
    <t>E.1.01.01.42.001</t>
  </si>
  <si>
    <t>Imposta regionale sulle concessioni statali sui beni del demanio marittimo riscossa a seguito dell'attività ordinaria di gestione</t>
  </si>
  <si>
    <t>E.1.01.01.42.002</t>
  </si>
  <si>
    <t>Imposta regionale sulle concessioni statali sui beni del demanio marittimo riscossa a seguito di attività di verifica e controllo</t>
  </si>
  <si>
    <t>E.1.01.01.43.000</t>
  </si>
  <si>
    <t>Imposta regionale sulle concessioni statali sui beni del patrimonio indisponibile</t>
  </si>
  <si>
    <t>E.1.01.01.43.001</t>
  </si>
  <si>
    <t>Imposta regionale sulle concessioni statali sui beni del patrimonio indisponibile riscossa a seguito dell'attività ordinaria di gestione</t>
  </si>
  <si>
    <t>E.1.01.01.43.002</t>
  </si>
  <si>
    <t>Imposta regionale sulle concessioni statali sui beni del patrimonio indisponibile riscossa a seguito di attività di verifica e controllo</t>
  </si>
  <si>
    <t>E.1.01.01.44.000</t>
  </si>
  <si>
    <t>Imposta regionale per le emissioni sonore degli aeromobili</t>
  </si>
  <si>
    <t>E.1.01.01.44.001</t>
  </si>
  <si>
    <t>Imposta regionale per le emissioni sonore degli aeromobili riscossa a seguito dell'attività ordinaria di gestione</t>
  </si>
  <si>
    <t>E.1.01.01.44.002</t>
  </si>
  <si>
    <t>Imposta regionale per le emissioni sonore degli aeromobili riscossa a seguito di attività di verifica e controllo</t>
  </si>
  <si>
    <t>E.1.01.01.46.000</t>
  </si>
  <si>
    <t>Tassa regionale per il diritto allo studio universitario</t>
  </si>
  <si>
    <t>E.1.01.01.46.001</t>
  </si>
  <si>
    <t>Tassa regionale per il diritto allo studio universitario riscossa a seguito dell'attività ordinaria di gestione</t>
  </si>
  <si>
    <t>E.1.01.01.46.002</t>
  </si>
  <si>
    <t>Tassa regionale per il diritto allo studio universitario riscossa a seguito di attività di verifica e controllo</t>
  </si>
  <si>
    <t>E.1.01.01.47.000</t>
  </si>
  <si>
    <t xml:space="preserve">Tassa sulla concessione per la caccia e per la pesca </t>
  </si>
  <si>
    <t>E.1.01.01.47.001</t>
  </si>
  <si>
    <t>Tassa sulla concessione per la caccia e per la pesca riscossa a seguito dell'attività ordinaria di gestione</t>
  </si>
  <si>
    <t>E.1.01.01.47.002</t>
  </si>
  <si>
    <t>Tassa sulla concessione per la caccia e per la pesca riscosse a seguito di attività di verifica e controllo</t>
  </si>
  <si>
    <t>E.1.01.01.48.000</t>
  </si>
  <si>
    <t>Tasse sulle concessioni regionali</t>
  </si>
  <si>
    <t>E.1.01.01.48.001</t>
  </si>
  <si>
    <t>Tasse sulle concessioni regionali riscosse a seguito dell'attività ordinaria di gestione</t>
  </si>
  <si>
    <t>E.1.01.01.48.002</t>
  </si>
  <si>
    <t>Tasse sulle concessioni regionali riscosse a seguito di attività di verifica e controllo</t>
  </si>
  <si>
    <t>E.1.01.01.49.000</t>
  </si>
  <si>
    <t xml:space="preserve">Tasse sulle concessioni comunali </t>
  </si>
  <si>
    <t>E.1.01.01.49.001</t>
  </si>
  <si>
    <t>Tasse sulle concessioni comunali riscosse a seguito dell'attività ordinaria di gestione</t>
  </si>
  <si>
    <t>E.1.01.01.49.002</t>
  </si>
  <si>
    <t>Tasse sulle concessioni comunali riscosse a seguito di attività di verifica e controllo</t>
  </si>
  <si>
    <t>E.1.01.01.50.000</t>
  </si>
  <si>
    <t>Tassa di circolazione dei veicoli a motore (tassa automobilistica)</t>
  </si>
  <si>
    <t>E.1.01.01.50.001</t>
  </si>
  <si>
    <t>Tassa di circolazione dei veicoli a motore (tassa automobilistica) riscosse a seguito dell'attività ordinaria di gestione</t>
  </si>
  <si>
    <t>E.1.01.01.50.002</t>
  </si>
  <si>
    <t>Tassa di circolazione dei veicoli a motore (tassa automobilistica) riscosse a seguito di attività di verifica e controllo</t>
  </si>
  <si>
    <t>E.1.01.01.51.000</t>
  </si>
  <si>
    <t>Tassa smaltimento rifiuti solidi urbani</t>
  </si>
  <si>
    <t>E.1.01.01.51.001</t>
  </si>
  <si>
    <t>Tassa smaltimento rifiuti solidi urbani riscossa a seguito dell'attività ordinaria di gestione</t>
  </si>
  <si>
    <t>E.1.01.01.51.002</t>
  </si>
  <si>
    <t>Tassa smaltimento rifiuti solidi urbani riscossa a seguito di attività di verifica e controllo</t>
  </si>
  <si>
    <t>E.1.01.01.52.000</t>
  </si>
  <si>
    <t>Tassa occupazione spazi e aree pubbliche</t>
  </si>
  <si>
    <t>E.1.01.01.52.001</t>
  </si>
  <si>
    <t>Tassa occupazione spazi e aree pubbliche riscossa a seguito dell'attività ordinaria di gestione</t>
  </si>
  <si>
    <t>E.1.01.01.52.002</t>
  </si>
  <si>
    <t>Tassa occupazione spazi e aree pubbliche riscossa a seguito di attività di verifica e controllo</t>
  </si>
  <si>
    <t>E.1.01.01.53.000</t>
  </si>
  <si>
    <t>Imposta comunale sulla pubblicità e diritto sulle pubbliche affissioni</t>
  </si>
  <si>
    <t>E.1.01.01.53.001</t>
  </si>
  <si>
    <t>Imposta comunale sulla pubblicità e diritto sulle pubbliche affissioni riscossa a seguito dell'attività ordinaria di gestione</t>
  </si>
  <si>
    <t>E.1.01.01.53.002</t>
  </si>
  <si>
    <t>Imposta comunale sulla pubblicità e diritto sulle pubbliche affissioni riscossa a seguito di attività di verifica e controllo</t>
  </si>
  <si>
    <t>E.1.01.01.54.000</t>
  </si>
  <si>
    <t xml:space="preserve">Imposta municipale secondaria </t>
  </si>
  <si>
    <t>E.1.01.01.54.001</t>
  </si>
  <si>
    <t>Imposta municipale secondaria  riscossa a seguito dell'attività ordinaria di gestione</t>
  </si>
  <si>
    <t>E.1.01.01.54.002</t>
  </si>
  <si>
    <t>Imposta municipale secondaria  riscossa a seguito di attività di verifica e controllo</t>
  </si>
  <si>
    <t>E.1.01.01.55.000</t>
  </si>
  <si>
    <t>Tassa di abilitazione all'esercizio professionale</t>
  </si>
  <si>
    <t>E.1.01.01.55.001</t>
  </si>
  <si>
    <t>Tassa di abilitazione all'esercizio professionale riscossa a seguito dell'attività ordinaria di gestione</t>
  </si>
  <si>
    <t>E.1.01.01.55.002</t>
  </si>
  <si>
    <t>Tassa di abilitazione all'esercizio professionale riscossa a seguito di attività di verifica e controllo</t>
  </si>
  <si>
    <t>E.1.01.01.56.000</t>
  </si>
  <si>
    <t>Tassa sulle emissioni di anidride solforosa</t>
  </si>
  <si>
    <t>E.1.01.01.56.001</t>
  </si>
  <si>
    <t>Tassa sulle emissioni di anidride solforosa riscossa a seguito dell'attività ordinaria di gestione</t>
  </si>
  <si>
    <t>E.1.01.01.56.002</t>
  </si>
  <si>
    <t>Tassa sulle emissioni di anidride solforosa riscossa a seguito di attività di verifica e controllo</t>
  </si>
  <si>
    <t>E.1.01.01.59.000</t>
  </si>
  <si>
    <t>Tributo speciale per il deposito in discarica dei rifiuti solidi</t>
  </si>
  <si>
    <t>E.1.01.01.59.001</t>
  </si>
  <si>
    <t>Tributo speciale per il deposito in discarica dei rifiuti solidi riscosso a seguito dell'attività ordinaria di gestione</t>
  </si>
  <si>
    <t>E.1.01.01.59.002</t>
  </si>
  <si>
    <t>Tributo speciale per il deposito in discarica dei rifiuti solidi riscosso a seguito di attività di verifica e controllo</t>
  </si>
  <si>
    <t>E.1.01.01.60.000</t>
  </si>
  <si>
    <t>Tributo per l'esercizio delle funzioni di tutela, protezione e igiene dell'ambiente</t>
  </si>
  <si>
    <t>E.1.01.01.60.001</t>
  </si>
  <si>
    <t>E.1.01.01.60.002</t>
  </si>
  <si>
    <t>Tributo per l'esercizio delle funzioni di tutela, protezione e igiene dell'ambiente riscosso a seguito di attività di verifica e controllo</t>
  </si>
  <si>
    <t>E.1.01.01.61.000</t>
  </si>
  <si>
    <t>Tributo comunale sui rifiuti e sui servizi</t>
  </si>
  <si>
    <t>E.1.01.01.61.001</t>
  </si>
  <si>
    <t>E.1.01.01.61.002</t>
  </si>
  <si>
    <t>Tributo comunale sui rifiuti e sui servizi riscosso a seguito di attività di verifica e controllo</t>
  </si>
  <si>
    <t>E.1.01.01.64.000</t>
  </si>
  <si>
    <t>Diritti mattatoi</t>
  </si>
  <si>
    <t>E.1.01.01.64.001</t>
  </si>
  <si>
    <t>Diritti mattatoi riscossa a seguito dell'attività ordinaria di gestione</t>
  </si>
  <si>
    <t>E.1.01.01.64.002</t>
  </si>
  <si>
    <t>Diritti mattatoi riscossi a seguito di attività di verifica e controllo</t>
  </si>
  <si>
    <t>E.1.01.01.65.000</t>
  </si>
  <si>
    <t>Diritti degli Enti provinciali turismo</t>
  </si>
  <si>
    <t>E.1.01.01.65.001</t>
  </si>
  <si>
    <t>Diritti degli Enti provinciali turismo riscossi a seguito dell'attività ordinaria di gestione</t>
  </si>
  <si>
    <t>E.1.01.01.65.002</t>
  </si>
  <si>
    <t>Diritti degli Enti provinciali turismo riscossi a seguito di attività di verifica e controllo</t>
  </si>
  <si>
    <t>E.1.01.01.68.000</t>
  </si>
  <si>
    <t>Addizionale regionale sui canoni per le utenze di acque pubbliche</t>
  </si>
  <si>
    <t>E.1.01.01.68.001</t>
  </si>
  <si>
    <t>Addizionale regionale sui canoni per le utenze di acque pubbliche riscossa a seguito dell'attività ordinaria di gestione</t>
  </si>
  <si>
    <t>E.1.01.01.68.002</t>
  </si>
  <si>
    <t>Addizionale regionale sui canoni per le utenze di acque pubbliche riscossa a seguito di attività di verifica e controllo</t>
  </si>
  <si>
    <t>E.1.01.01.70.000</t>
  </si>
  <si>
    <t>Proventi dei Casinò</t>
  </si>
  <si>
    <t>E.1.01.01.70.001</t>
  </si>
  <si>
    <t>Proventi dei Casinò riscossi a seguito dell'attività ordinaria di gestione</t>
  </si>
  <si>
    <t>E.1.01.01.70.002</t>
  </si>
  <si>
    <t>Proventi dei Casinò riscossi a seguito di attività di verifica e controllo</t>
  </si>
  <si>
    <t>E.1.01.01.74.000</t>
  </si>
  <si>
    <t xml:space="preserve">Imposte sulle successioni e donazioni </t>
  </si>
  <si>
    <t>E.1.01.01.74.001</t>
  </si>
  <si>
    <t>Imposte sulle successioni e donazioni riscosse a seguito dell'attività ordinaria di gestione</t>
  </si>
  <si>
    <t>E.1.01.01.74.002</t>
  </si>
  <si>
    <t>Imposte sulle successioni e donazioni riscosse a seguito di attività di verifica e controllo</t>
  </si>
  <si>
    <t>E.1.01.01.76.000</t>
  </si>
  <si>
    <t xml:space="preserve">Tassa sui servizi comunali (TASI) </t>
  </si>
  <si>
    <t>E.1.01.01.76.001</t>
  </si>
  <si>
    <t>Tassa sui servizi comunali (TASI) riscossa a seguito dell'attività ordinaria di gestione</t>
  </si>
  <si>
    <t>E.1.01.01.76.002</t>
  </si>
  <si>
    <t>Tassa sui servizi comunali (TASI) riscossa a seguito di attività di verifica e controllo</t>
  </si>
  <si>
    <t>E.1.01.01.95.000</t>
  </si>
  <si>
    <t>Altre ritenute n.a.c.</t>
  </si>
  <si>
    <t>E.1.01.01.95.001</t>
  </si>
  <si>
    <t>Altre ritenute n.a.c. riscosse a seguito dell'attività ordinaria di gestione</t>
  </si>
  <si>
    <t>E.1.01.01.95.002</t>
  </si>
  <si>
    <t>Altre ritenute n.a.c. riscosse a seguito di attività di verifica e controllo</t>
  </si>
  <si>
    <t>E.1.01.01.96.000</t>
  </si>
  <si>
    <t>Altre entrate su lotto, lotterie e altre attività di gioco n.a.c.</t>
  </si>
  <si>
    <t>E.1.01.01.96.001</t>
  </si>
  <si>
    <t>Altre entrate su lotto, lotterie e altre attività di gioco n.a.c. riscosse a seguito dell'attività ordinaria di gestione</t>
  </si>
  <si>
    <t>E.1.01.01.96.002</t>
  </si>
  <si>
    <t>Altre entrate su lotto, lotterie e altre attività di gioco n.a.c. riscosse a seguito di attività di verifica e controllo</t>
  </si>
  <si>
    <t>E.1.01.01.97.000</t>
  </si>
  <si>
    <t>Altre accise n.a.c.</t>
  </si>
  <si>
    <t>E.1.01.01.97.001</t>
  </si>
  <si>
    <t>Altre accise n.a.c. riscosse a seguito dell'attività ordinaria di gestione</t>
  </si>
  <si>
    <t>E.1.01.01.97.002</t>
  </si>
  <si>
    <t>Altre accise n.a.c. riscosse a seguito di attività di verifica e controllo</t>
  </si>
  <si>
    <t>E.1.01.01.98.000</t>
  </si>
  <si>
    <t>Altre imposte sostitutive n.a.c.</t>
  </si>
  <si>
    <t>E.1.01.01.98.001</t>
  </si>
  <si>
    <t>Altre imposte sostitutive n.a.c. riscosse a seguito dell'attività ordinaria di gestione</t>
  </si>
  <si>
    <t>E.1.01.01.98.002</t>
  </si>
  <si>
    <t>Altre imposte sostitutive n.a.c. riscosse a seguito di attività di verifica e controllo</t>
  </si>
  <si>
    <t>E.1.01.01.99.000</t>
  </si>
  <si>
    <t>Altre imposte, tasse e proventi assimilati n.a.c.</t>
  </si>
  <si>
    <t>E.1.01.01.99.001</t>
  </si>
  <si>
    <t>Altre imposte, tasse e proventi assimilati n.a.c. riscosse a seguito dell'attività ordinaria di gestione</t>
  </si>
  <si>
    <t>E.1.01.01.99.002</t>
  </si>
  <si>
    <t>Altre imposte, tasse e proventi assimilati n.a.c. riscosse a seguito di attività di verifica e controllo</t>
  </si>
  <si>
    <t>E.1.01.02.00.000</t>
  </si>
  <si>
    <t>Tributi destinati al finanziamento della sanità</t>
  </si>
  <si>
    <t>E.1.01.02.01.000</t>
  </si>
  <si>
    <t>Imposta regionale sulle attività produttive - IRAP - Sanità</t>
  </si>
  <si>
    <t>E.1.01.02.01.001</t>
  </si>
  <si>
    <t>E.1.01.02.02.000</t>
  </si>
  <si>
    <t>Imposta regionale sulle attività produttive - IRAP - Sanità derivante da manovra fiscale regionale</t>
  </si>
  <si>
    <t>E.1.01.02.02.001</t>
  </si>
  <si>
    <t>E.1.01.02.03.000</t>
  </si>
  <si>
    <t>Compartecipazione IVA - Sanità</t>
  </si>
  <si>
    <t>E.1.01.02.03.001</t>
  </si>
  <si>
    <t>E.1.01.02.04.000</t>
  </si>
  <si>
    <t>Addizionale IRPEF - Sanità</t>
  </si>
  <si>
    <t>E.1.01.02.04.001</t>
  </si>
  <si>
    <t>E.1.01.02.05.000</t>
  </si>
  <si>
    <t>Addizionale IRPEF - Sanità derivante da manovra fiscale regionale</t>
  </si>
  <si>
    <t>E.1.01.02.05.001</t>
  </si>
  <si>
    <t>E.1.01.02.06.000</t>
  </si>
  <si>
    <t>Accisa sulla benzina per autotrazione - sanità</t>
  </si>
  <si>
    <t>E.1.01.02.06.001</t>
  </si>
  <si>
    <t>E.1.01.02.99.000</t>
  </si>
  <si>
    <t>Altri tributi destinati al finanziamento della spesa sanitaria n.a.c.</t>
  </si>
  <si>
    <t>E.1.01.02.99.999</t>
  </si>
  <si>
    <t>E.1.01.03.00.000</t>
  </si>
  <si>
    <t>Tributi devoluti e regolati alle autonomie speciali</t>
  </si>
  <si>
    <t>E.1.01.03.01.000</t>
  </si>
  <si>
    <t>Imposta sul reddito delle persone fisiche (ex IRPEF)</t>
  </si>
  <si>
    <t>E.1.01.03.01.001</t>
  </si>
  <si>
    <t>Imposta sul reddito delle persone fisiche (ex IRPEF) riscossa a seguito dell'attività ordinaria di gestione</t>
  </si>
  <si>
    <t>E.1.01.03.01.002</t>
  </si>
  <si>
    <t>Imposta sul reddito delle persone fisiche (ex IRPEF) riscossa a seguito di attività di verifica e controllo</t>
  </si>
  <si>
    <t>E.1.01.03.02.000</t>
  </si>
  <si>
    <t>Imposta sul reddito delle società (ex IRPEG)</t>
  </si>
  <si>
    <t>E.1.01.03.02.001</t>
  </si>
  <si>
    <t>Imposta sul reddito delle società (ex IRPEG) riscosse a seguito dell'attività ordinaria di gestione</t>
  </si>
  <si>
    <t>E.1.01.03.02.002</t>
  </si>
  <si>
    <t>Imposta sul reddito delle società (ex IRPEG) riscosse a seguito di attività di verifica e controllo</t>
  </si>
  <si>
    <t>E.1.01.03.18.000</t>
  </si>
  <si>
    <t>Ritenute sugli interessi e su altri redditi da capitale</t>
  </si>
  <si>
    <t>E.1.01.03.18.001</t>
  </si>
  <si>
    <t>Ritenute sugli interessi e su altri redditi da capitale riscosse a seguito dell'attività ordinaria di gestione</t>
  </si>
  <si>
    <t>E.1.01.03.18.002</t>
  </si>
  <si>
    <t>Ritenute sugli interessi e su altri redditi da capitale riscosse a seguito di attività di verifica e controllo</t>
  </si>
  <si>
    <t>E.1.01.03.19.000</t>
  </si>
  <si>
    <t>Ritenute e imposte sostitutive sugli utili distribuiti dalle società di capitali</t>
  </si>
  <si>
    <t>E.1.01.03.19.001</t>
  </si>
  <si>
    <t>Ritenute e imposte sostitutive sugli utili distribuiti dalle società di capitali riscosse a seguito dell'attività ordinaria di gestione</t>
  </si>
  <si>
    <t>E.1.01.03.19.002</t>
  </si>
  <si>
    <t>Ritenute e imposte sostitutive sugli utili distribuiti dalle società di capitali riscosse a seguito di attività di verifica e controllo</t>
  </si>
  <si>
    <t>E.1.01.03.21.000</t>
  </si>
  <si>
    <t>Imposta sul valore aggiunto (IVA) sugli scambi interni</t>
  </si>
  <si>
    <t>E.1.01.03.21.001</t>
  </si>
  <si>
    <t>Imposta sul valore aggiunto (IVA) sugli scambi interni riscossa a seguito dell'attività ordinaria di gestione</t>
  </si>
  <si>
    <t>E.1.01.03.21.002</t>
  </si>
  <si>
    <t>Imposta sul valore aggiunto (IVA) sugli scambi interni riscossa a seguito di attività di verifica e controllo</t>
  </si>
  <si>
    <t>E.1.01.03.22.000</t>
  </si>
  <si>
    <t>Imposta sul valore aggiunto (IVA) sulle importazioni</t>
  </si>
  <si>
    <t>E.1.01.03.22.001</t>
  </si>
  <si>
    <t>Imposta sul valore aggiunto (IVA) sulle importazioni riscossa a seguito dell'attività ordinaria di gestione</t>
  </si>
  <si>
    <t>E.1.01.03.22.002</t>
  </si>
  <si>
    <t>Imposta sul valore aggiunto (IVA) sulle importazioni riscossa a seguito di attività di verifica e controllo</t>
  </si>
  <si>
    <t>E.1.01.03.24.000</t>
  </si>
  <si>
    <t>Accisa sui tabacchi</t>
  </si>
  <si>
    <t>E.1.01.03.24.001</t>
  </si>
  <si>
    <t>Accisa sui tabacchi riscossa a seguito dell'attività ordinaria di gestione</t>
  </si>
  <si>
    <t>E.1.01.03.24.002</t>
  </si>
  <si>
    <t>Accisa sui tabacchi riscossa a seguito di attività di verifica e controllo</t>
  </si>
  <si>
    <t>E.1.01.03.25.000</t>
  </si>
  <si>
    <t>Accisa sull'alcole e le bevande alcoliche</t>
  </si>
  <si>
    <t>E.1.01.03.25.001</t>
  </si>
  <si>
    <t>Accisa sull'alcole e le bevande alcoliche riscossa a seguito dell'attività ordinaria di gestione</t>
  </si>
  <si>
    <t>E.1.01.03.25.002</t>
  </si>
  <si>
    <t>Accisa sull'alcole e le bevande alcoliche riscossa a seguito di attività di verifica e controllo</t>
  </si>
  <si>
    <t>E.1.01.03.26.000</t>
  </si>
  <si>
    <t>Accisa sull'energia elettrica</t>
  </si>
  <si>
    <t>E.1.01.03.26.001</t>
  </si>
  <si>
    <t>Accisa sull'energia elettrica riscossa a seguito dell'attività ordinaria di gestione</t>
  </si>
  <si>
    <t>E.1.01.03.26.002</t>
  </si>
  <si>
    <t>Accisa sull'energia elettrica riscossa a seguito di attività di verifica e controllo</t>
  </si>
  <si>
    <t>E.1.01.03.27.000</t>
  </si>
  <si>
    <t>Accisa sui prodotti energetici</t>
  </si>
  <si>
    <t>E.1.01.03.27.001</t>
  </si>
  <si>
    <t>Accisa sui prodotti energetici riscossa a seguito dell'attività ordinaria di gestione</t>
  </si>
  <si>
    <t>E.1.01.03.27.002</t>
  </si>
  <si>
    <t>Accisa sui prodotti energetici riscossa a seguito di attività di verifica e controllo</t>
  </si>
  <si>
    <t>E.1.01.03.32.000</t>
  </si>
  <si>
    <t>Imposta di consumo su oli lubrificanti e bitumi di petrolio</t>
  </si>
  <si>
    <t>E.1.01.03.32.001</t>
  </si>
  <si>
    <t>Imposta di consumo su oli lubrificanti e bitumi di petrolio riscossa a seguito dell'attività ordinaria di gestione</t>
  </si>
  <si>
    <t>E.1.01.03.32.002</t>
  </si>
  <si>
    <t>Imposta di consumo su oli lubrificanti e bitumi di petrolio riscossa a seguito di attività di verifica e controllo</t>
  </si>
  <si>
    <t>E.1.01.03.33.000</t>
  </si>
  <si>
    <t>Imposta di registro</t>
  </si>
  <si>
    <t>E.1.01.03.33.001</t>
  </si>
  <si>
    <t>Imposta di registro riscossa a seguito dell'attività ordinaria di gestione</t>
  </si>
  <si>
    <t>E.1.01.03.33.002</t>
  </si>
  <si>
    <t>Imposta di registro riscossa a seguito di attività di verifica e controllo</t>
  </si>
  <si>
    <t>E.1.01.03.34.000</t>
  </si>
  <si>
    <t>E.1.01.03.34.001</t>
  </si>
  <si>
    <t>E.1.01.03.34.002</t>
  </si>
  <si>
    <t>E.1.01.03.35.000</t>
  </si>
  <si>
    <t>Imposta ipotecaria</t>
  </si>
  <si>
    <t>E.1.01.03.35.001</t>
  </si>
  <si>
    <t>Imposta ipotecaria riscossa a seguito dell'attività ordinaria di gestione</t>
  </si>
  <si>
    <t>E.1.01.03.35.002</t>
  </si>
  <si>
    <t>Imposta ipotecaria riscossa a seguito di attività di verifica e controllo</t>
  </si>
  <si>
    <t>E.1.01.03.36.000</t>
  </si>
  <si>
    <t>Imposta unica sui concorsi pronostici e sulle scommesse</t>
  </si>
  <si>
    <t>E.1.01.03.36.001</t>
  </si>
  <si>
    <t>Imposta unica sui concorsi pronostici e sulle scommesse riscossa a seguito dell'attività ordinaria di gestione</t>
  </si>
  <si>
    <t>E.1.01.03.36.002</t>
  </si>
  <si>
    <t>Imposta unica sui concorsi pronostici e sulle scommesse riscossa a seguito di attività di verifica e controllo</t>
  </si>
  <si>
    <t>E.1.01.03.37.000</t>
  </si>
  <si>
    <t>Proventi da lotto, lotterie e altri giochi</t>
  </si>
  <si>
    <t>E.1.01.03.37.001</t>
  </si>
  <si>
    <t>Proventi da lotto, lotterie e altri giochi riscossi a seguito dell'attività ordinaria di gestione</t>
  </si>
  <si>
    <t>E.1.01.03.37.002</t>
  </si>
  <si>
    <t>Proventi da lotto, lotterie e altri giochi riscossi a seguito di attività di verifica e controllo</t>
  </si>
  <si>
    <t>E.1.01.03.68.000</t>
  </si>
  <si>
    <t>E.1.01.03.68.001</t>
  </si>
  <si>
    <t>E.1.01.03.68.002</t>
  </si>
  <si>
    <t>E.1.01.03.97.000</t>
  </si>
  <si>
    <t>E.1.01.03.97.001</t>
  </si>
  <si>
    <t>E.1.01.03.97.002</t>
  </si>
  <si>
    <t>E.1.01.03.98.000</t>
  </si>
  <si>
    <t>E.1.01.03.98.001</t>
  </si>
  <si>
    <t>E.1.01.03.98.002</t>
  </si>
  <si>
    <t>E.1.01.03.99.000</t>
  </si>
  <si>
    <t>Altri tributi devoluti e regolati alle autonomie speciali n.a.c.</t>
  </si>
  <si>
    <t>E.1.01.03.99.001</t>
  </si>
  <si>
    <t>Altri tributi devoluti e regolati alle autonomie speciali n.a.c. riscossi a seguito dell'attività ordinaria di gestione</t>
  </si>
  <si>
    <t>E.1.01.03.99.002</t>
  </si>
  <si>
    <t>Altri tributi devoluti e regolati alle autonomie speciali n.a.c. riscossi a seguito di attività di verifica e controllo</t>
  </si>
  <si>
    <t>E.1.01.04.00.000</t>
  </si>
  <si>
    <t>Compartecipazioni di tributi</t>
  </si>
  <si>
    <t>E.1.01.04.01.000</t>
  </si>
  <si>
    <t>Compartecipazione IVA a Regioni - non Sanità</t>
  </si>
  <si>
    <t>E.1.01.04.01.001</t>
  </si>
  <si>
    <t>E.1.01.04.02.000</t>
  </si>
  <si>
    <t>Addizionale regionale alla compartecipazione IVA</t>
  </si>
  <si>
    <t>E.1.01.04.02.001</t>
  </si>
  <si>
    <t>E.1.01.04.03.000</t>
  </si>
  <si>
    <t>Compartecipazione al bollo auto</t>
  </si>
  <si>
    <t>E.1.01.04.03.001</t>
  </si>
  <si>
    <t>E.1.01.04.04.000</t>
  </si>
  <si>
    <t>Compartecipazione al gasolio</t>
  </si>
  <si>
    <t>E.1.01.04.04.001</t>
  </si>
  <si>
    <t>E.1.01.04.05.000</t>
  </si>
  <si>
    <t>Compartecipazione IVA ai Comuni</t>
  </si>
  <si>
    <t>E.1.01.04.05.001</t>
  </si>
  <si>
    <t>E.1.01.04.06.000</t>
  </si>
  <si>
    <t>Compartecipazione IRPEF ai Comuni</t>
  </si>
  <si>
    <t>E.1.01.04.06.001</t>
  </si>
  <si>
    <t>E.1.01.04.07.000</t>
  </si>
  <si>
    <t>Compartecipazione IRPEF alle Province</t>
  </si>
  <si>
    <t>E.1.01.04.07.001</t>
  </si>
  <si>
    <t>E.1.01.04.08.000</t>
  </si>
  <si>
    <t>Tributo provinciale deposito in discarica dei rifiuti solidi</t>
  </si>
  <si>
    <t>E.1.01.04.08.001</t>
  </si>
  <si>
    <t>E.1.01.04.09.000</t>
  </si>
  <si>
    <t>Compartecipazioni accise benzina e gasolio destinate ad alimentare il Fondo Nazionale Trasporti di cui all'art.16 bis del DL 95/2012</t>
  </si>
  <si>
    <t>E.1.01.04.09.001</t>
  </si>
  <si>
    <t>E.1.01.04.97.000</t>
  </si>
  <si>
    <t>Altre compartecipazioni di imposte a Regioni non destinati al finanziamento della spesa sanitaria</t>
  </si>
  <si>
    <t>E.1.01.04.97.999</t>
  </si>
  <si>
    <t>E.1.01.04.98.000</t>
  </si>
  <si>
    <t>Altre compartecipazioni alle province n.a.c.</t>
  </si>
  <si>
    <t>E.1.01.04.98.999</t>
  </si>
  <si>
    <t>E.1.01.04.99.000</t>
  </si>
  <si>
    <t>Altre compartecipazioni a comuni n.a.c.</t>
  </si>
  <si>
    <t>E.1.01.04.99.999</t>
  </si>
  <si>
    <t>E.1.03.00.00.000</t>
  </si>
  <si>
    <t>Fondi perequativi</t>
  </si>
  <si>
    <t>E.1.03.01.00.000</t>
  </si>
  <si>
    <t>Fondi perequativi da Amministrazioni Centrali</t>
  </si>
  <si>
    <t>E.1.03.01.01.000</t>
  </si>
  <si>
    <t>Fondi perequativi dallo Stato</t>
  </si>
  <si>
    <t>E.1.03.01.01.001</t>
  </si>
  <si>
    <t>E.1.03.01.02.000</t>
  </si>
  <si>
    <t>Fondo perequativo dallo Stato - Sanità</t>
  </si>
  <si>
    <t>E.1.03.01.02.001</t>
  </si>
  <si>
    <t>E.1.03.02.00.000</t>
  </si>
  <si>
    <t>Fondi perequativi dalla Regione o Provincia autonoma</t>
  </si>
  <si>
    <t>E.1.03.02.01.000</t>
  </si>
  <si>
    <t>E.1.03.02.01.001</t>
  </si>
  <si>
    <t>E.2.00.00.00.000</t>
  </si>
  <si>
    <t>Trasferimenti correnti</t>
  </si>
  <si>
    <t>E.2.01.00.00.000</t>
  </si>
  <si>
    <t>E.2.01.01.00.000</t>
  </si>
  <si>
    <t>Trasferimenti correnti da Amministrazioni pubbliche</t>
  </si>
  <si>
    <t>E.2.01.01.01.000</t>
  </si>
  <si>
    <t>Trasferimenti correnti da Amministrazioni Centrali</t>
  </si>
  <si>
    <t>E.2.01.01.01.001</t>
  </si>
  <si>
    <t>Trasferimenti correnti da Ministeri</t>
  </si>
  <si>
    <t>E.2.01.01.01.002</t>
  </si>
  <si>
    <t>Trasferimenti correnti da Ministero dell'Istruzione - Istituzioni Scolastiche</t>
  </si>
  <si>
    <t>E.2.01.01.01.014</t>
  </si>
  <si>
    <t>Trasferimenti correnti da Stato - Fondo Sanitario Nazionale - finanziamento del Servizio sanitario nazionale</t>
  </si>
  <si>
    <t>E.2.01.01.01.003</t>
  </si>
  <si>
    <t>Trasferimenti correnti da Presidenza del Consiglio dei Ministri</t>
  </si>
  <si>
    <t>E.2.01.01.01.004</t>
  </si>
  <si>
    <t>Trasferimenti correnti da Organi Costituzionali e di rilievo costituzionale</t>
  </si>
  <si>
    <t>E.2.01.01.01.005</t>
  </si>
  <si>
    <t>Trasferimenti correnti da Agenzie Fiscali</t>
  </si>
  <si>
    <t>E.2.01.01.01.006</t>
  </si>
  <si>
    <t>Trasferimenti correnti da enti di regolazione dell'attività economica</t>
  </si>
  <si>
    <t>E.2.01.01.01.007</t>
  </si>
  <si>
    <t>Trasferimenti correnti da Gruppo Equitalia</t>
  </si>
  <si>
    <t>E.2.01.01.01.008</t>
  </si>
  <si>
    <t>Trasferimenti correnti da Anas S.p.A.</t>
  </si>
  <si>
    <t>E.2.01.01.01.009</t>
  </si>
  <si>
    <t>Trasferimenti correnti da altri enti centrali produttori di servizi economici</t>
  </si>
  <si>
    <t>E.2.01.01.01.010</t>
  </si>
  <si>
    <t>Trasferimenti correnti da autorità amministrative indipendenti</t>
  </si>
  <si>
    <t>E.2.01.01.01.011</t>
  </si>
  <si>
    <t>Trasferimenti correnti da enti centrali a struttura associativa</t>
  </si>
  <si>
    <t>E.2.01.01.01.012</t>
  </si>
  <si>
    <t>Trasferimenti correnti da enti centrali produttori di servizi assistenziali, ricreativi e culturali</t>
  </si>
  <si>
    <t>E.2.01.01.01.013</t>
  </si>
  <si>
    <t>Trasferimenti correnti da enti e istituzioni centrali di ricerca e Istituti e stazioni sperimentali per la ricerca</t>
  </si>
  <si>
    <t>E.2.01.01.01.999</t>
  </si>
  <si>
    <t>Trasferimenti correnti da altre Amministrazioni Centrali n.a.c.</t>
  </si>
  <si>
    <t>E.2.01.01.02.000</t>
  </si>
  <si>
    <t>Trasferimenti correnti da Amministrazioni Locali</t>
  </si>
  <si>
    <t>E.2.01.01.02.001</t>
  </si>
  <si>
    <t>Trasferimenti correnti da Regioni e province autonome</t>
  </si>
  <si>
    <t>E.2.01.01.02.002</t>
  </si>
  <si>
    <t>Trasferimenti correnti da Province</t>
  </si>
  <si>
    <t>E.2.01.01.02.003</t>
  </si>
  <si>
    <t>Trasferimenti correnti da Comuni</t>
  </si>
  <si>
    <t>E.2.01.01.02.004</t>
  </si>
  <si>
    <t>Trasferimenti correnti da Città metropolitane e Roma capitale</t>
  </si>
  <si>
    <t>E.2.01.01.02.005</t>
  </si>
  <si>
    <t>Trasferimenti correnti da Unioni di Comuni</t>
  </si>
  <si>
    <t>E.2.01.01.02.006</t>
  </si>
  <si>
    <t>Trasferimenti correnti da Comunità Montane</t>
  </si>
  <si>
    <t>E.2.01.01.02.007</t>
  </si>
  <si>
    <t>Trasferimenti correnti da Camere di Commercio</t>
  </si>
  <si>
    <t>E.2.01.01.02.008</t>
  </si>
  <si>
    <t>Trasferimenti correnti da Università</t>
  </si>
  <si>
    <t>E.2.01.01.02.009</t>
  </si>
  <si>
    <t>Trasferimenti correnti da Parchi nazionali e consorzi ed enti autonomi gestori di parchi e aree naturali protette</t>
  </si>
  <si>
    <t>E.2.01.01.02.010</t>
  </si>
  <si>
    <t>Trasferimenti correnti da Autorità Portuali</t>
  </si>
  <si>
    <t>E.2.01.01.02.011</t>
  </si>
  <si>
    <t xml:space="preserve">Trasferimenti correnti da Aziende sanitarie locali </t>
  </si>
  <si>
    <t>E.2.01.01.02.012</t>
  </si>
  <si>
    <t>Trasferimenti correnti da Aziende ospedaliere e Aziende ospedaliere universitarie integrate con il SSN</t>
  </si>
  <si>
    <t>E.2.01.01.02.013</t>
  </si>
  <si>
    <t>Trasferimenti correnti da Policlinici</t>
  </si>
  <si>
    <t>E.2.01.01.02.014</t>
  </si>
  <si>
    <t>Trasferimenti correnti da Istituti di ricovero e cura a carattere scientifico pubblici</t>
  </si>
  <si>
    <t>E.2.01.01.02.015</t>
  </si>
  <si>
    <t>Trasferimenti correnti da altre Amministrazioni Locali produttrici di servizi sanitari</t>
  </si>
  <si>
    <t>E.2.01.01.02.016</t>
  </si>
  <si>
    <t>Trasferimenti correnti da Agenzie regionali per le erogazioni in agricoltura</t>
  </si>
  <si>
    <t>E.2.01.01.02.017</t>
  </si>
  <si>
    <t>Trasferimenti correnti da altri enti e agenzie regionali e sub regionali</t>
  </si>
  <si>
    <t>E.2.01.01.02.018</t>
  </si>
  <si>
    <t>Trasferimenti correnti da Consorzi di enti locali</t>
  </si>
  <si>
    <t>E.2.01.01.02.019</t>
  </si>
  <si>
    <t>Trasferimenti correnti da Fondazioni e istituzioni liriche locali e da teatri stabili di iniziativa pubblica</t>
  </si>
  <si>
    <t>E.2.01.01.02.999</t>
  </si>
  <si>
    <t>Trasferimenti correnti da altre Amministrazioni Locali n.a.c.</t>
  </si>
  <si>
    <t>E.2.01.01.03.000</t>
  </si>
  <si>
    <t>Trasferimenti correnti da Enti di Previdenza</t>
  </si>
  <si>
    <t>E.2.01.01.03.001</t>
  </si>
  <si>
    <t>Trasferimenti correnti da INPS</t>
  </si>
  <si>
    <t>E.2.01.01.03.002</t>
  </si>
  <si>
    <t>Trasferimenti correnti da INAIL</t>
  </si>
  <si>
    <t>E.2.01.01.03.999</t>
  </si>
  <si>
    <t>Trasferimenti correnti da altri Enti di Previdenza n.a.c.</t>
  </si>
  <si>
    <t>E.2.01.01.04.000</t>
  </si>
  <si>
    <t>Trasferimenti correnti da organismi interni e/o unità locali della amministrazione</t>
  </si>
  <si>
    <t>E.2.01.01.04.001</t>
  </si>
  <si>
    <t>E.2.01.02.00.000</t>
  </si>
  <si>
    <t>Trasferimenti correnti da Famiglie</t>
  </si>
  <si>
    <t>E.2.01.02.01.000</t>
  </si>
  <si>
    <t>Trasferimenti correnti da famiglie</t>
  </si>
  <si>
    <t>E.2.01.02.01.001</t>
  </si>
  <si>
    <t>E.2.01.03.00.000</t>
  </si>
  <si>
    <t>Trasferimenti correnti da Imprese</t>
  </si>
  <si>
    <t>E.2.01.03.01.000</t>
  </si>
  <si>
    <t>Sponsorizzazioni da imprese</t>
  </si>
  <si>
    <t>E.2.01.03.01.001</t>
  </si>
  <si>
    <t>Sponsorizzazioni da imprese controllate</t>
  </si>
  <si>
    <t>E.2.01.03.01.002</t>
  </si>
  <si>
    <t>Sponsorizzazioni da altre imprese partecipate</t>
  </si>
  <si>
    <t>E.2.01.03.01.999</t>
  </si>
  <si>
    <t>Sponsorizzazioni da altre imprese</t>
  </si>
  <si>
    <t>E.2.01.03.02.000</t>
  </si>
  <si>
    <t>Altri trasferimenti correnti da imprese</t>
  </si>
  <si>
    <t>E.2.01.03.02.001</t>
  </si>
  <si>
    <t>Altri trasferimenti correnti da imprese controllate</t>
  </si>
  <si>
    <t>E.2.01.03.02.002</t>
  </si>
  <si>
    <t>Altri trasferimenti correnti da altre imprese partecipate</t>
  </si>
  <si>
    <t>E.2.01.03.02.003</t>
  </si>
  <si>
    <t>Altri trasferimenti correnti da imprese: pay-back sanità per il superamento del tetto della spesa farmaceutica territoriale</t>
  </si>
  <si>
    <t>E.2.01.03.02.004</t>
  </si>
  <si>
    <t>Altri trasferimenti correnti da imprese: pay-back sanità per il superamento del tetto della spesa farmaceutica ospedaliera</t>
  </si>
  <si>
    <t>E.2.01.03.02.005</t>
  </si>
  <si>
    <t>Altri trasferimenti correnti da imprese: ulteriore pay-back sanità</t>
  </si>
  <si>
    <t>E.2.01.03.02.999</t>
  </si>
  <si>
    <t>Altri trasferimenti correnti da altre imprese</t>
  </si>
  <si>
    <t>E.2.01.04.00.000</t>
  </si>
  <si>
    <t>Trasferimenti correnti da Istituzioni Sociali Private</t>
  </si>
  <si>
    <t>E.2.01.04.01.000</t>
  </si>
  <si>
    <t>E.2.01.04.01.001</t>
  </si>
  <si>
    <t>E.2.01.05.00.000</t>
  </si>
  <si>
    <t>Trasferimenti correnti dall'Unione Europea e dal Resto del Mondo</t>
  </si>
  <si>
    <t>E.2.01.05.01.000</t>
  </si>
  <si>
    <t>Trasferimenti correnti dall'Unione Europea</t>
  </si>
  <si>
    <t>E.2.01.05.01.001</t>
  </si>
  <si>
    <t>E.2.01.05.02.000</t>
  </si>
  <si>
    <t>Trasferimenti correnti dal Resto del Mondo</t>
  </si>
  <si>
    <t>E.2.01.05.02.001</t>
  </si>
  <si>
    <t>E.3.00.00.00.000</t>
  </si>
  <si>
    <t>Entrate extratributarie</t>
  </si>
  <si>
    <t>E.3.01.00.00.000</t>
  </si>
  <si>
    <t>Vendita di beni e servizi e proventi derivanti dalla gestione dei beni</t>
  </si>
  <si>
    <t>E.3.01.01.00.000</t>
  </si>
  <si>
    <t>Vendita di beni</t>
  </si>
  <si>
    <t>E.3.01.01.01.000</t>
  </si>
  <si>
    <t>E.3.01.01.01.001</t>
  </si>
  <si>
    <t>Proventi dalla vendita di beni di consumo</t>
  </si>
  <si>
    <t>E.3.01.01.01.002</t>
  </si>
  <si>
    <t>Proventi dalla vendita di medicinali e altri beni di consumo sanitario</t>
  </si>
  <si>
    <t>E.3.01.01.01.003</t>
  </si>
  <si>
    <t>Proventi dalla vendita di flora e fauna</t>
  </si>
  <si>
    <t>E.3.01.01.01.004</t>
  </si>
  <si>
    <t>Proventi da energia, acqua, gas e riscaldamento</t>
  </si>
  <si>
    <t>E.3.01.01.01.999</t>
  </si>
  <si>
    <t>Proventi da vendita di beni n.a.c.</t>
  </si>
  <si>
    <t>E.3.01.02.00.000</t>
  </si>
  <si>
    <t>Entrate dalla vendita e dall'erogazione di servizi</t>
  </si>
  <si>
    <t>E.3.01.02.01.000</t>
  </si>
  <si>
    <t>Entrate dalla vendita di servizi</t>
  </si>
  <si>
    <t>E.3.01.02.01.001</t>
  </si>
  <si>
    <t>Proventi da alberghi</t>
  </si>
  <si>
    <t>E.3.01.02.01.002</t>
  </si>
  <si>
    <t>Proventi da asili nido</t>
  </si>
  <si>
    <t>E.3.01.02.01.003</t>
  </si>
  <si>
    <t>Proventi da convitti, colonie, ostelli, stabilimenti termali</t>
  </si>
  <si>
    <t>E.3.01.02.01.004</t>
  </si>
  <si>
    <t>Proventi da corsi extrascolastici</t>
  </si>
  <si>
    <t>E.3.01.02.01.005</t>
  </si>
  <si>
    <t>Proventi da giardini zoologici</t>
  </si>
  <si>
    <t>E.3.01.02.01.006</t>
  </si>
  <si>
    <t>Proventi da impianti sportivi</t>
  </si>
  <si>
    <t>E.3.01.02.01.007</t>
  </si>
  <si>
    <t>Proventi da mattatoi</t>
  </si>
  <si>
    <t>E.3.01.02.01.008</t>
  </si>
  <si>
    <t>Proventi da mense</t>
  </si>
  <si>
    <t>E.3.01.02.01.009</t>
  </si>
  <si>
    <t>Proventi da mercati e fiere</t>
  </si>
  <si>
    <t>E.3.01.02.01.010</t>
  </si>
  <si>
    <t>Proventi da pesa pubblica</t>
  </si>
  <si>
    <t>E.3.01.02.01.011</t>
  </si>
  <si>
    <t>Proventi da servizi turistici</t>
  </si>
  <si>
    <t>E.3.01.02.01.012</t>
  </si>
  <si>
    <t>Proventi da spurgo pozzi neri</t>
  </si>
  <si>
    <t>E.3.01.02.01.013</t>
  </si>
  <si>
    <t>Proventi da teatri, musei, spettacoli, mostre</t>
  </si>
  <si>
    <t>E.3.01.02.01.014</t>
  </si>
  <si>
    <t>Proventi da trasporti funebri, pompe funebri, illuminazione votiva</t>
  </si>
  <si>
    <t>E.3.01.02.01.015</t>
  </si>
  <si>
    <t>Proventi da trasporto carni macellate</t>
  </si>
  <si>
    <t>E.3.01.02.01.016</t>
  </si>
  <si>
    <t>Proventi da trasporto scolastico</t>
  </si>
  <si>
    <t>E.3.01.02.01.017</t>
  </si>
  <si>
    <t>Proventi da strutture residenziali per anziani</t>
  </si>
  <si>
    <t>E.3.01.02.01.018</t>
  </si>
  <si>
    <t>Proventi dall'uso di locali adibiti stabilmente ed esclusivamente a riunioni non istituzionali</t>
  </si>
  <si>
    <t>E.3.01.02.01.019</t>
  </si>
  <si>
    <t>Proventi da bagni pubblici</t>
  </si>
  <si>
    <t>E.3.01.02.01.020</t>
  </si>
  <si>
    <t>Proventi da parcheggi custoditi e parchimetri </t>
  </si>
  <si>
    <t>E.3.01.02.01.021</t>
  </si>
  <si>
    <r>
      <t xml:space="preserve">Tariffa </t>
    </r>
    <r>
      <rPr>
        <b/>
        <sz val="9"/>
        <color indexed="8"/>
        <rFont val="Calibri"/>
        <family val="2"/>
      </rPr>
      <t>smaltimento rifiuti solidi urbani</t>
    </r>
  </si>
  <si>
    <t>E.3.01.02.01.022</t>
  </si>
  <si>
    <t>Proventi da servizi di accesso a banche dati e pubblicazioni on line</t>
  </si>
  <si>
    <t>E.3.01.02.01.023</t>
  </si>
  <si>
    <t>Proventi da servizi per formazione e addestramento</t>
  </si>
  <si>
    <t>E.3.01.02.01.024</t>
  </si>
  <si>
    <t>Proventi da servizi sanitari</t>
  </si>
  <si>
    <t>E.3.01.02.01.025</t>
  </si>
  <si>
    <t>Entrate per mobilità sanitaria attiva</t>
  </si>
  <si>
    <t>E.3.01.02.01.026</t>
  </si>
  <si>
    <t>Proventi da licenze d'uso per software</t>
  </si>
  <si>
    <t>E.3.01.02.01.027</t>
  </si>
  <si>
    <t>Proventi da consulenze</t>
  </si>
  <si>
    <t>E.3.01.02.01.028</t>
  </si>
  <si>
    <t>Proventi da servizi informatici</t>
  </si>
  <si>
    <t>E.3.01.02.01.029</t>
  </si>
  <si>
    <t>Proventi da servizi di copia e stampa</t>
  </si>
  <si>
    <t>E.3.01.02.01.030</t>
  </si>
  <si>
    <t>Proventi da servizi ispettivi e controllo</t>
  </si>
  <si>
    <t>E.3.01.02.01.031</t>
  </si>
  <si>
    <t>Proventi da servizi di arbitrato e collaudi</t>
  </si>
  <si>
    <t>E.3.01.02.01.032</t>
  </si>
  <si>
    <t>Proventi da diritti di segreteria e rogito</t>
  </si>
  <si>
    <t>E.3.01.02.01.033</t>
  </si>
  <si>
    <t>Proventi da rilascio documenti e diritti di cancelleria</t>
  </si>
  <si>
    <t>E.3.01.02.01.035</t>
  </si>
  <si>
    <t>Proventi da autorizzazioni</t>
  </si>
  <si>
    <t>E.3.01.02.01.036</t>
  </si>
  <si>
    <t>Proventi da attività di monitoraggio e controllo ambientale</t>
  </si>
  <si>
    <t>E.3.01.02.01.999</t>
  </si>
  <si>
    <t>Proventi da servizi n.a.c.</t>
  </si>
  <si>
    <t>E.3.01.03.00.000</t>
  </si>
  <si>
    <t>Proventi derivanti dalla gestione dei beni</t>
  </si>
  <si>
    <t>E.3.01.03.01.000</t>
  </si>
  <si>
    <t>Canoni e concessioni e diritti reali di godimento</t>
  </si>
  <si>
    <t>E.3.01.03.01.001</t>
  </si>
  <si>
    <t>Diritti reali di godimento</t>
  </si>
  <si>
    <t>E.3.01.03.01.002</t>
  </si>
  <si>
    <t>Canone occupazione spazi e aree pubbliche</t>
  </si>
  <si>
    <t>E.3.01.03.01.003</t>
  </si>
  <si>
    <t>Proventi da concessioni su beni</t>
  </si>
  <si>
    <t>E.3.01.03.02.000</t>
  </si>
  <si>
    <t>Fitti, noleggi e locazioni</t>
  </si>
  <si>
    <t>E.3.01.03.02.001</t>
  </si>
  <si>
    <t>Fitti di terreni e diritti di sfruttamento di giacimenti e risorse naturali</t>
  </si>
  <si>
    <t>E.3.01.03.02.002</t>
  </si>
  <si>
    <t>Noleggi e locazioni di altri beni immobili</t>
  </si>
  <si>
    <t>E.3.01.03.02.003</t>
  </si>
  <si>
    <t>Noleggi e locazioni di beni mobili</t>
  </si>
  <si>
    <t>E.3.02.00.00.000</t>
  </si>
  <si>
    <t>Proventi derivanti dall'attività di controllo e repressione delle irregolarità e degli illeciti</t>
  </si>
  <si>
    <t>E.3.02.01.00.000</t>
  </si>
  <si>
    <t>Entrate da amministrazioni pubbliche derivanti dall'attività di controllo e repressione delle irregolarità e degli illeciti</t>
  </si>
  <si>
    <t>E.3.02.01.01.000</t>
  </si>
  <si>
    <t>Proventi da multe, ammende, sanzioni e oblazioni a carico delle amministrazioni pubbliche</t>
  </si>
  <si>
    <t>E.3.02.01.01.001</t>
  </si>
  <si>
    <t>E.3.02.01.02.000</t>
  </si>
  <si>
    <t>Proventi da risarcimento danni a carico delle amministrazioni pubbliche</t>
  </si>
  <si>
    <t>E.3.02.01.02.001</t>
  </si>
  <si>
    <t>E.3.02.01.99.000</t>
  </si>
  <si>
    <t>Altre entrate derivanti dall'attività di controllo e repressione di irregolarità e illeciti delle amministrazioni pubbliche n.a.c.</t>
  </si>
  <si>
    <t>E.3.02.01.99.001</t>
  </si>
  <si>
    <t>E.3.02.02.00.000</t>
  </si>
  <si>
    <t>Entrate da famiglie derivanti dall'attività di controllo e repressione delle irregolarità e degli illeciti</t>
  </si>
  <si>
    <t>E.3.02.02.01.000</t>
  </si>
  <si>
    <t>Proventi da multe, ammende, sanzioni e oblazioni a carico delle famiglie</t>
  </si>
  <si>
    <t>E.3.02.02.01.001</t>
  </si>
  <si>
    <t>E.3.02.02.02.000</t>
  </si>
  <si>
    <t>Proventi da risarcimento danni a carico delle famiglie</t>
  </si>
  <si>
    <t>E.3.02.02.02.001</t>
  </si>
  <si>
    <t>E.3.02.02.99.000</t>
  </si>
  <si>
    <t>Altre entrate derivanti dall'attività di controllo e repressione di irregolarità e illeciti delle famiglie n.a.c.</t>
  </si>
  <si>
    <t>E.3.02.02.99.001</t>
  </si>
  <si>
    <t>E.3.02.03.00.000</t>
  </si>
  <si>
    <t>Entrate da Imprese derivanti dall'attività di controllo e repressione delle irregolarità e degli illeciti</t>
  </si>
  <si>
    <t>E.3.02.03.01.000</t>
  </si>
  <si>
    <t>Proventi da multe, ammende, sanzioni e oblazioni a carico delle imprese</t>
  </si>
  <si>
    <t>E.3.02.03.01.001</t>
  </si>
  <si>
    <t>E.3.02.03.02.000</t>
  </si>
  <si>
    <t>Proventi da risarcimento danni a carico delle imprese</t>
  </si>
  <si>
    <t>E.3.02.03.02.001</t>
  </si>
  <si>
    <t>E.3.02.03.99.000</t>
  </si>
  <si>
    <t>Altre entrate derivanti dall'attività di controllo e repressione delle irregolarità e degli illeciti delle imprese n.a.c.</t>
  </si>
  <si>
    <t>E.3.02.03.99.001</t>
  </si>
  <si>
    <t>E.3.02.04.00.000</t>
  </si>
  <si>
    <t>Entrate da Istituzioni Sociali Private derivanti dall'attività di controllo e repressione delle irregolarità e degli illeciti</t>
  </si>
  <si>
    <t>E.3.02.04.01.000</t>
  </si>
  <si>
    <t>Proventi da multe, ammende, sanzioni e oblazioni a carico delle Istituzioni Sociali Private</t>
  </si>
  <si>
    <t>E.3.02.04.01.001</t>
  </si>
  <si>
    <t>E.3.02.04.02.000</t>
  </si>
  <si>
    <t>Proventi da risarcimento danni a carico delle Istituzioni Sociali Private</t>
  </si>
  <si>
    <t>E.3.02.04.02.001</t>
  </si>
  <si>
    <t>E.3.02.04.99.000</t>
  </si>
  <si>
    <t>Altre entrate derivanti dall'attività di controllo e repressione delle irregolarità e degli illeciti delle Istituzioni Sociali Private n.a.c.</t>
  </si>
  <si>
    <t>E.3.02.04.99.001</t>
  </si>
  <si>
    <t>E.3.03.00.00.000</t>
  </si>
  <si>
    <t>Interessi attivi</t>
  </si>
  <si>
    <t>E.3.03.01.00.000</t>
  </si>
  <si>
    <t>Interessi attivi da titoli o finanziamenti a breve termine</t>
  </si>
  <si>
    <t>E.3.03.01.01.000</t>
  </si>
  <si>
    <t>Interessi attivi da titoli obbligazionari a breve termine</t>
  </si>
  <si>
    <t>E.3.03.01.01.001</t>
  </si>
  <si>
    <t>Interessi attivi da titoli obbligazionari a breve termine emessi da Amministrazioni Centrali</t>
  </si>
  <si>
    <t>E.3.03.01.01.002</t>
  </si>
  <si>
    <t>Interessi attivi da titoli obbligazionari a breve termine  emessi da Amministrazioni locali</t>
  </si>
  <si>
    <t>E.3.03.01.01.003</t>
  </si>
  <si>
    <t>Interessi attivi da titoli obbligazionari a breve termine emessi da altri soggetti residenti</t>
  </si>
  <si>
    <t>E.3.03.01.01.004</t>
  </si>
  <si>
    <t>Interessi attivi da titoli obbligazionari a breve termine emessi da soggetti non residenti</t>
  </si>
  <si>
    <t>E.3.03.01.02.000</t>
  </si>
  <si>
    <t>Interessi attivi da finanziamenti a breve termine</t>
  </si>
  <si>
    <t>E.3.03.01.02.001</t>
  </si>
  <si>
    <t>Interessi attivi da finanziamenti a breve termine concessi a Amministrazioni Centrali</t>
  </si>
  <si>
    <t>E.3.03.01.02.002</t>
  </si>
  <si>
    <t>Interessi attivi da finanziamenti a breve termine concessi a Amministrazioni locali</t>
  </si>
  <si>
    <t>E.3.03.01.02.003</t>
  </si>
  <si>
    <t>Interessi attivi da finanziamenti a breve termine concessi a Enti di previdenza</t>
  </si>
  <si>
    <t>E.3.03.01.02.004</t>
  </si>
  <si>
    <t xml:space="preserve">Interessi attivi da finanziamenti a breve termine concessi a imprese controllate </t>
  </si>
  <si>
    <t>E.3.03.01.02.005</t>
  </si>
  <si>
    <t>Interessi attivi da finanziamenti a breve termine concessi a altre imprese partecipate</t>
  </si>
  <si>
    <t>E.3.03.01.02.006</t>
  </si>
  <si>
    <t xml:space="preserve">Interessi attivi da finanziamenti a breve termine concessi a altre imprese </t>
  </si>
  <si>
    <t>E.3.03.01.02.999</t>
  </si>
  <si>
    <t xml:space="preserve">Interessi attivi da finanziamenti a breve termine concessi a altri soggetti </t>
  </si>
  <si>
    <t>E.3.03.02.00.000</t>
  </si>
  <si>
    <t>Interessi attivi da titoli o finanziamenti a medio - lungo termine</t>
  </si>
  <si>
    <t>E.3.03.02.01.000</t>
  </si>
  <si>
    <t>Interessi attivi da titoli obbligazionari a medio - lungo termine</t>
  </si>
  <si>
    <t>E.3.03.02.01.001</t>
  </si>
  <si>
    <t>Interessi attivi da titoli obbligazionari a medio - lungo termine emessi da Amministrazioni Centrali</t>
  </si>
  <si>
    <t>E.3.03.02.01.002</t>
  </si>
  <si>
    <t>Interessi attivi da titoli obbligazionari a medio - lungo termine emessi da Amministrazioni Locali</t>
  </si>
  <si>
    <t>E.3.03.02.01.003</t>
  </si>
  <si>
    <t>Interessi attivi da titoli obbligazionari a medio - lungo termine emessi da altri soggetti residenti</t>
  </si>
  <si>
    <t>E.3.03.02.01.004</t>
  </si>
  <si>
    <t>Interessi attivi da titoli obbligazionari a medio - lungo termine emessi da soggetti non residenti</t>
  </si>
  <si>
    <t>E.3.03.02.02.000</t>
  </si>
  <si>
    <t>Interessi attivi da mutui e altri finanziamenti a medio lungo termine</t>
  </si>
  <si>
    <t>E.3.03.02.02.001</t>
  </si>
  <si>
    <t>Interessi attivi da finanziamenti a medio lungo termine concessi a Amministrazioni Centrali</t>
  </si>
  <si>
    <t>E.3.03.02.02.002</t>
  </si>
  <si>
    <t>Interessi attivi da finanziamenti a medio lungo termine concessi a Amministrazioni Locali</t>
  </si>
  <si>
    <t>E.3.03.02.02.003</t>
  </si>
  <si>
    <t>Interessi attivi da finanziamenti a medio lungo termine concessi a Enti previdenziali</t>
  </si>
  <si>
    <t>E.3.03.02.02.004</t>
  </si>
  <si>
    <t>Interessi attivi da finanziamenti a medio lungo termine concessi a imprese controllate</t>
  </si>
  <si>
    <t>E.3.03.02.02.005</t>
  </si>
  <si>
    <t>Interessi attivi da finanziamenti a medio lungo termine concessi a altre imprese partecipate</t>
  </si>
  <si>
    <t>E.3.03.02.02.006</t>
  </si>
  <si>
    <t>Interessi attivi da finanziamenti a medio lungo termine concessi a altre imprese</t>
  </si>
  <si>
    <t>E.3.03.02.02.999</t>
  </si>
  <si>
    <t>Interessi attivi da finanziamenti a medio lungo termine concessi a altri soggetti</t>
  </si>
  <si>
    <t>E.3.03.03.00.000</t>
  </si>
  <si>
    <t>Altri interessi attivi</t>
  </si>
  <si>
    <t>E.3.03.03.01.000</t>
  </si>
  <si>
    <t>Interessi attivi da derivati</t>
  </si>
  <si>
    <t>E.3.03.03.01.001</t>
  </si>
  <si>
    <t>Flussi periodici netti in entrata</t>
  </si>
  <si>
    <t>E.3.03.03.01.002</t>
  </si>
  <si>
    <t>Entrate per chiusura anticipata di operazioni in essere</t>
  </si>
  <si>
    <t>E.3.03.03.02.000</t>
  </si>
  <si>
    <t>Interessi attivi di mora</t>
  </si>
  <si>
    <t>E.3.03.03.02.001</t>
  </si>
  <si>
    <t>Interessi attivi di mora da Amministrazioni Centrali</t>
  </si>
  <si>
    <t>E.3.03.03.02.002</t>
  </si>
  <si>
    <t>Interessi attivi di mora da Amministrazioni Locali</t>
  </si>
  <si>
    <t>E.3.03.03.02.003</t>
  </si>
  <si>
    <t>Interessi attivi di mora da Enti previdenziali</t>
  </si>
  <si>
    <t>E.3.03.03.02.999</t>
  </si>
  <si>
    <t>Interessi attivi di mora da altri soggetti</t>
  </si>
  <si>
    <t>E.3.03.03.03.000</t>
  </si>
  <si>
    <t>Interessi attivi da conti della tesoreria dello Stato o di altre Amministrazioni pubbliche</t>
  </si>
  <si>
    <t>E.3.03.03.03.001</t>
  </si>
  <si>
    <t>E.3.03.03.04.000</t>
  </si>
  <si>
    <t>Interessi attivi da depositi bancari o postali</t>
  </si>
  <si>
    <t>E.3.03.03.04.001</t>
  </si>
  <si>
    <t>E.3.03.03.99.000</t>
  </si>
  <si>
    <t>Altri interessi attivi diversi</t>
  </si>
  <si>
    <t>E.3.03.03.99.001</t>
  </si>
  <si>
    <t>Altri interessi attivi da Amministrazioni Centrali</t>
  </si>
  <si>
    <t>E.3.03.03.99.002</t>
  </si>
  <si>
    <t>Altri interessi attivi da Amministrazioni Locali</t>
  </si>
  <si>
    <t>E.3.03.03.99.003</t>
  </si>
  <si>
    <t>Altri interessi attivi da Enti previdenziali</t>
  </si>
  <si>
    <t>E.3.03.03.99.999</t>
  </si>
  <si>
    <t>Altri interessi attivi da altri soggetti</t>
  </si>
  <si>
    <t>E.3.04.00.00.000</t>
  </si>
  <si>
    <t>Altre entrate da redditi da capitale</t>
  </si>
  <si>
    <t>E.3.04.01.00.000</t>
  </si>
  <si>
    <t>Rendimenti da fondi comuni di investimento</t>
  </si>
  <si>
    <t>E.3.04.01.01.000</t>
  </si>
  <si>
    <t>Rendimenti da fondi immobiliari</t>
  </si>
  <si>
    <t>E.3.04.01.01.001</t>
  </si>
  <si>
    <t>E.3.04.01.02.000</t>
  </si>
  <si>
    <t>Rendimenti da altri fondi comuni di investimento</t>
  </si>
  <si>
    <t>E.3.04.01.02.999</t>
  </si>
  <si>
    <t>E.3.04.02.00.000</t>
  </si>
  <si>
    <t>Entrate derivanti dalla distribuzione di dividendi</t>
  </si>
  <si>
    <t>E.3.04.02.01.000</t>
  </si>
  <si>
    <t>Entrate derivanti dalla distribuzione di dividendi da imprese incluse nelle Amministrazioni Centrali</t>
  </si>
  <si>
    <t>E.3.04.02.01.001</t>
  </si>
  <si>
    <t>Entrate derivanti dalla distribuzione di dividendi da imprese controllate incluse nelle Amministrazioni Centrali</t>
  </si>
  <si>
    <t>E.3.04.02.01.002</t>
  </si>
  <si>
    <t>Entrate derivanti dalla distribuzione di dividendi da altre imprese partecipate incluse nelle Amministrazioni Centrali</t>
  </si>
  <si>
    <t>E.3.04.02.01.003</t>
  </si>
  <si>
    <t>Entrate derivanti dalla distribuzione di dividendi da altre imprese incluse nelle Amministrazioni Centrali</t>
  </si>
  <si>
    <t>E.3.04.02.02.000</t>
  </si>
  <si>
    <t>Entrate derivanti dalla distribuzione di dividendi da imprese incluse nelle Amministrazioni Locali</t>
  </si>
  <si>
    <t>E.3.04.02.02.001</t>
  </si>
  <si>
    <t>Entrate derivanti dalla distribuzione di dividendi da imprese controllate incluse nelle Amministrazioni Locali</t>
  </si>
  <si>
    <t>E.3.04.02.02.002</t>
  </si>
  <si>
    <t>Entrate derivanti dalla distribuzione di dividendi da altre imprese partecipate incluse nelle Amministrazioni Locali</t>
  </si>
  <si>
    <t>E.3.04.02.02.003</t>
  </si>
  <si>
    <t>Entrate derivanti dalla distribuzione di dividendi da altre imprese incluse nelle Amministrazioni Locali</t>
  </si>
  <si>
    <t>E.3.04.02.03.000</t>
  </si>
  <si>
    <t>Entrate derivanti dalla distribuzione di dividendi da altre imprese</t>
  </si>
  <si>
    <t>E.3.04.02.03.001</t>
  </si>
  <si>
    <t>Entrate derivanti dalla distribuzione di dividendi da imprese controllate non incluse in amministrazioni pubbliche</t>
  </si>
  <si>
    <t>E.3.04.02.03.002</t>
  </si>
  <si>
    <t>Entrate derivanti dalla distribuzione di dividendi da altre imprese partecipate non incluse in amministrazioni pubbliche</t>
  </si>
  <si>
    <t>E.3.04.02.03.999</t>
  </si>
  <si>
    <t>Entrate derivanti dalla distribuzione di dividendi da altre imprese non incluse in amministrazioni pubbliche</t>
  </si>
  <si>
    <t>E.3.04.03.00.000</t>
  </si>
  <si>
    <t>Entrate derivanti dalla distribuzione di utili e avanzi</t>
  </si>
  <si>
    <t>E.3.04.03.01.000</t>
  </si>
  <si>
    <t>E.3.04.03.01.001</t>
  </si>
  <si>
    <t>E.3.04.99.00.000</t>
  </si>
  <si>
    <t>E.3.04.99.01.000</t>
  </si>
  <si>
    <t>Proventi finanziari derivanti dalla estinzione anticipata di prestiti</t>
  </si>
  <si>
    <t>E.3.04.99.01.001</t>
  </si>
  <si>
    <t>E.3.04.99.99.000</t>
  </si>
  <si>
    <t>Altre entrate da redditi da capitale n.a.c.</t>
  </si>
  <si>
    <t>E.3.04.99.99.999</t>
  </si>
  <si>
    <t>E.3.05.00.00.000</t>
  </si>
  <si>
    <t>Rimborsi e altre entrate correnti</t>
  </si>
  <si>
    <t>E.3.05.01.00.000</t>
  </si>
  <si>
    <t>Indennizzi di assicurazione</t>
  </si>
  <si>
    <t>E.3.05.01.01.000</t>
  </si>
  <si>
    <t>Indennizzi di assicurazione contro i danni</t>
  </si>
  <si>
    <t>E.3.05.01.01.001</t>
  </si>
  <si>
    <t>Indennizzi di assicurazione su beni immobili</t>
  </si>
  <si>
    <t>E.3.05.01.01.002</t>
  </si>
  <si>
    <t>Indennizzi di assicurazione su beni mobili</t>
  </si>
  <si>
    <t>E.3.05.01.01.999</t>
  </si>
  <si>
    <t>Altri indennizzi di assicurazione contro i danni</t>
  </si>
  <si>
    <t>E.3.05.01.99.000</t>
  </si>
  <si>
    <t>Altri indennizzi di assicurazione n.a.c.</t>
  </si>
  <si>
    <t>E.3.05.01.99.999</t>
  </si>
  <si>
    <t>E.3.05.02.00.000</t>
  </si>
  <si>
    <t>Rimborsi in entrata</t>
  </si>
  <si>
    <t>E.3.05.02.01.000</t>
  </si>
  <si>
    <t>Rimborsi ricevuti per spese di personale (comando, distacco, fuori ruolo, convenzioni, ecc…)</t>
  </si>
  <si>
    <t>E.3.05.02.01.001</t>
  </si>
  <si>
    <t xml:space="preserve">Rimborsi ricevuti per spese di personale (comando, distacco, fuori ruolo, convenzioni, ecc…) </t>
  </si>
  <si>
    <t>E.3.05.02.02.000</t>
  </si>
  <si>
    <t xml:space="preserve">Entrate per rimborsi di imposte </t>
  </si>
  <si>
    <t>E.3.05.02.02.001</t>
  </si>
  <si>
    <t>Entrate per rimborsi di imposte indirette</t>
  </si>
  <si>
    <t>E.3.05.02.02.002</t>
  </si>
  <si>
    <t>Entrate da rimborsi di IVA a credito</t>
  </si>
  <si>
    <t>E.3.05.02.02.003</t>
  </si>
  <si>
    <t>Entrate da rimborsi di imposte dirette</t>
  </si>
  <si>
    <t>E.3.05.02.03.000</t>
  </si>
  <si>
    <t>Entrate da rimborsi, recuperi e restituzioni di somme non dovute o incassate in eccesso</t>
  </si>
  <si>
    <t>E.3.05.02.03.001</t>
  </si>
  <si>
    <t>Entrate da rimborsi, recuperi e restituzioni di somme non dovute o incassate in eccesso da Amministrazioni Centrali</t>
  </si>
  <si>
    <t>E.3.05.02.03.002</t>
  </si>
  <si>
    <t>Entrate da rimborsi, recuperi e restituzioni di somme non dovute o incassate in eccesso da Amministrazioni Locali</t>
  </si>
  <si>
    <t>E.3.05.02.03.003</t>
  </si>
  <si>
    <t>Entrate da rimborsi, recuperi e restituzioni di somme non dovute o incassate in eccesso da Enti Previdenziali</t>
  </si>
  <si>
    <t>E.3.05.02.03.004</t>
  </si>
  <si>
    <t>Entrate da rimborsi, recuperi e restituzioni di somme non dovute o incassate in eccesso da Famiglie</t>
  </si>
  <si>
    <t>E.3.05.02.03.005</t>
  </si>
  <si>
    <t>Entrate da rimborsi, recuperi e restituzioni di somme non dovute o incassate in eccesso da Imprese</t>
  </si>
  <si>
    <t>E.3.05.02.03.006</t>
  </si>
  <si>
    <t>Entrate da rimborsi, recuperi e restituzioni di somme non dovute o incassate in eccesso da ISP</t>
  </si>
  <si>
    <t>E.3.05.02.03.007</t>
  </si>
  <si>
    <t>Entrate derivanti dal divieto di cumulo</t>
  </si>
  <si>
    <t>E.3.05.02.04.000</t>
  </si>
  <si>
    <t>Incassi per azioni di rivalsa e surroga nei confronti di terzi</t>
  </si>
  <si>
    <t>E.3.05.02.04.001</t>
  </si>
  <si>
    <t>Incassi per azioni di rivalsa nei confronti di terzi</t>
  </si>
  <si>
    <t>E.3.05.02.04.002</t>
  </si>
  <si>
    <t>Incassi per azioni di surroga nei confronti di terzi</t>
  </si>
  <si>
    <t>E.3.05.99.00.000</t>
  </si>
  <si>
    <t>Altre entrate correnti n.a.c.</t>
  </si>
  <si>
    <t>E.3.05.99.02.000</t>
  </si>
  <si>
    <t>Fondi incentivanti il personale (legge Merloni)</t>
  </si>
  <si>
    <t>E.3.05.99.02.001</t>
  </si>
  <si>
    <t>E.3.05.99.99.000</t>
  </si>
  <si>
    <t>E.3.05.99.99.999</t>
  </si>
  <si>
    <t>E.4.00.00.00.000</t>
  </si>
  <si>
    <t>Entrate in conto capitale</t>
  </si>
  <si>
    <t>E.4.01.00.00.000</t>
  </si>
  <si>
    <t>Tributi in conto capitale</t>
  </si>
  <si>
    <t>E.4.01.01.00.000</t>
  </si>
  <si>
    <t>Imposte da sanatorie e condoni</t>
  </si>
  <si>
    <t>E.4.01.01.01.000</t>
  </si>
  <si>
    <t>Condoni edilizi e sanatoria opere edilizie abusive</t>
  </si>
  <si>
    <t>E.4.01.01.01.001</t>
  </si>
  <si>
    <t>E.4.01.01.99.000</t>
  </si>
  <si>
    <t>Altre imposte in conto capitale relative a condoni e sanatorie n.a.c.</t>
  </si>
  <si>
    <t>E.4.01.01.99.999</t>
  </si>
  <si>
    <t>E.4.01.02.00.000</t>
  </si>
  <si>
    <t>Altre imposte in conto capitale</t>
  </si>
  <si>
    <t>E.4.01.02.99.000</t>
  </si>
  <si>
    <t>Altre imposte in conto capitale n.a.c.</t>
  </si>
  <si>
    <t>E.4.01.02.99.999</t>
  </si>
  <si>
    <t>E.4.02.00.00.000</t>
  </si>
  <si>
    <t>Contributi agli investimenti</t>
  </si>
  <si>
    <t>E.4.02.01.00.000</t>
  </si>
  <si>
    <t>Contributi agli investimenti da amministrazioni pubbliche</t>
  </si>
  <si>
    <t>E.4.02.01.01.000</t>
  </si>
  <si>
    <t>Contributi agli investimenti da Amministrazioni Centrali</t>
  </si>
  <si>
    <t>E.4.02.01.01.001</t>
  </si>
  <si>
    <t>Contributi agli investimenti da Ministeri</t>
  </si>
  <si>
    <t>E.4.02.01.01.002</t>
  </si>
  <si>
    <t>Contributi agli investimenti da Ministero dell'Istruzione - Istituzioni Scolastiche</t>
  </si>
  <si>
    <t>E.4.02.01.01.014</t>
  </si>
  <si>
    <t>Contributo agli investimenti da Ministeri - finanziamento degli investimenti sanitari ai sensi dell'articolo 20 della legge 67/1988</t>
  </si>
  <si>
    <t>E.4.02.01.01.003</t>
  </si>
  <si>
    <t>Contributi agli investimenti da Presidenza del Consiglio dei Ministri</t>
  </si>
  <si>
    <t>E.4.02.01.01.004</t>
  </si>
  <si>
    <t>Contributi agli investimenti da Organi Costituzionali e di rilievo costituzionale</t>
  </si>
  <si>
    <t>E.4.02.01.01.005</t>
  </si>
  <si>
    <t>Contributi agli investimenti da Agenzie Fiscali</t>
  </si>
  <si>
    <t>E.4.02.01.01.006</t>
  </si>
  <si>
    <t>Contributi agli investimenti da enti di regolazione dell'attività economica</t>
  </si>
  <si>
    <t>E.4.02.01.01.007</t>
  </si>
  <si>
    <t>Contributi agli investimenti da Gruppo Equitalia</t>
  </si>
  <si>
    <t>E.4.02.01.01.008</t>
  </si>
  <si>
    <t>Contributi agli investimenti da Anas S.p.A.</t>
  </si>
  <si>
    <t>E.4.02.01.01.009</t>
  </si>
  <si>
    <t>Contributi agli investimenti da altri enti centrali produttori di servizi economici</t>
  </si>
  <si>
    <t>E.4.02.01.01.010</t>
  </si>
  <si>
    <t>Contributi agli investimenti da autorità amministrative indipendenti</t>
  </si>
  <si>
    <t>E.4.02.01.01.011</t>
  </si>
  <si>
    <t>Contributi agli investimenti da enti centrali a struttura associativa</t>
  </si>
  <si>
    <t>E.4.02.01.01.012</t>
  </si>
  <si>
    <t>Contributi agli investimenti da enti centrali produttori di servizi assistenziali, ricreativi e culturali</t>
  </si>
  <si>
    <t>E.4.02.01.01.013</t>
  </si>
  <si>
    <t>Contributi agli investimenti da enti e istituzioni centrali di ricerca e Istituti e stazioni sperimentali per la ricerca</t>
  </si>
  <si>
    <t>E.4.02.01.01.999</t>
  </si>
  <si>
    <t>Contributi agli investimenti da altre Amministrazioni Centrali n.a.c.</t>
  </si>
  <si>
    <t>E.4.02.01.02.000</t>
  </si>
  <si>
    <t>Contributi agli investimenti da Amministrazioni Locali</t>
  </si>
  <si>
    <t>E.4.02.01.02.001</t>
  </si>
  <si>
    <t>Contributi agli investimenti da Regioni e province autonome</t>
  </si>
  <si>
    <t>E.4.02.01.02.002</t>
  </si>
  <si>
    <t>Contributi agli investimenti da Province</t>
  </si>
  <si>
    <t>E.4.02.01.02.003</t>
  </si>
  <si>
    <t>Contributi agli investimenti da Comuni</t>
  </si>
  <si>
    <t>E.4.02.01.02.004</t>
  </si>
  <si>
    <t>Contributi agli investimenti da Città metropolitane e Roma capitale</t>
  </si>
  <si>
    <t>E.4.02.01.02.005</t>
  </si>
  <si>
    <t>Contributi agli investimenti da Unioni di Comuni</t>
  </si>
  <si>
    <t>E.4.02.01.02.006</t>
  </si>
  <si>
    <t>Contributi agli investimenti da Comunità Montane</t>
  </si>
  <si>
    <t>E.4.02.01.02.007</t>
  </si>
  <si>
    <t>Contributi agli investimenti da Camere di Commercio</t>
  </si>
  <si>
    <t>E.4.02.01.02.008</t>
  </si>
  <si>
    <t>Contributi agli investimenti da Università</t>
  </si>
  <si>
    <t>E.4.02.01.02.009</t>
  </si>
  <si>
    <t>Contributi agli investimenti da Parchi nazionali e consorzi ed enti autonomi gestori di parchi e aree naturali protette</t>
  </si>
  <si>
    <t>E.4.02.01.02.010</t>
  </si>
  <si>
    <t>Contributi agli investimenti da Autorità Portuali</t>
  </si>
  <si>
    <t>E.4.02.01.02.011</t>
  </si>
  <si>
    <t xml:space="preserve">Contributi agli investimenti da Aziende sanitarie locali </t>
  </si>
  <si>
    <t>E.4.02.01.02.012</t>
  </si>
  <si>
    <t>Contributi agli investimenti da Aziende ospedaliere e Aziende ospedaliere universitarie integrate con il SSN</t>
  </si>
  <si>
    <t>E.4.02.01.02.013</t>
  </si>
  <si>
    <t>Contributi agli investimenti da Policlinici</t>
  </si>
  <si>
    <t>E.4.02.01.02.014</t>
  </si>
  <si>
    <t>Contributi agli investimenti da Istituti di ricovero e cura a carattere scientifico pubblici</t>
  </si>
  <si>
    <t>E.4.02.01.02.015</t>
  </si>
  <si>
    <t>Contributi agli investimenti da altre Amministrazioni Locali produttrici di servizi sanitari</t>
  </si>
  <si>
    <t>E.4.02.01.02.016</t>
  </si>
  <si>
    <t>Contributi agli investimenti da Agenzie regionali per le erogazioni in agricoltura</t>
  </si>
  <si>
    <t>E.4.02.01.02.017</t>
  </si>
  <si>
    <t>Contributi agli investimenti da altri enti e agenzie regionali e sub regionali</t>
  </si>
  <si>
    <t>E.4.02.01.02.018</t>
  </si>
  <si>
    <t>Contributi agli investimenti da Consorzi di enti locali</t>
  </si>
  <si>
    <t>E.4.02.01.02.019</t>
  </si>
  <si>
    <t>Contributi agli investimenti da Fondazioni e istituzioni liriche locali e da teatri stabili di iniziativa pubblica</t>
  </si>
  <si>
    <t>E.4.02.01.02.999</t>
  </si>
  <si>
    <t>Contributi agli investimenti da altre Amministrazioni Locali n.a.c.</t>
  </si>
  <si>
    <t>E.4.02.01.03.000</t>
  </si>
  <si>
    <t>Contributi agli investimenti da Enti di Previdenza</t>
  </si>
  <si>
    <t>E.4.02.01.03.001</t>
  </si>
  <si>
    <t>Contributi agli investimenti da INPS</t>
  </si>
  <si>
    <t>E.4.02.01.03.002</t>
  </si>
  <si>
    <t>Contributi agli investimenti da INAIL</t>
  </si>
  <si>
    <t>E.4.02.01.03.999</t>
  </si>
  <si>
    <t>Contributi agli investimenti da altri Enti di Previdenza n.a.c.</t>
  </si>
  <si>
    <t>E.4.02.01.04.000</t>
  </si>
  <si>
    <t>Contributi agli investimenti interni da organismi interni e/o unità locali della amministrazione</t>
  </si>
  <si>
    <t>E.4.02.01.04.001</t>
  </si>
  <si>
    <t>E.4.02.02.00.000</t>
  </si>
  <si>
    <t>Contributi agli investimenti da Famiglie</t>
  </si>
  <si>
    <t>E.4.02.02.01.000</t>
  </si>
  <si>
    <t>E.4.02.02.01.001</t>
  </si>
  <si>
    <t>E.4.02.03.00.000</t>
  </si>
  <si>
    <t>Contributi agli investimenti da Imprese</t>
  </si>
  <si>
    <t>E.4.02.03.01.000</t>
  </si>
  <si>
    <t>Contributi agli investimenti da imprese controllate</t>
  </si>
  <si>
    <t>E.4.02.03.01.001</t>
  </si>
  <si>
    <t>E.4.02.03.02.000</t>
  </si>
  <si>
    <t>Contributi agli investimenti da altre imprese partecipate</t>
  </si>
  <si>
    <t>E.4.02.03.02.001</t>
  </si>
  <si>
    <t>E.4.02.03.03.000</t>
  </si>
  <si>
    <t>Contributi agli investimenti da altre Imprese</t>
  </si>
  <si>
    <t>E.4.02.03.03.999</t>
  </si>
  <si>
    <t>E.4.02.04.00.000</t>
  </si>
  <si>
    <t xml:space="preserve">Contributi agli investimenti da Istituzioni Sociali Private </t>
  </si>
  <si>
    <t>E.4.02.04.01.000</t>
  </si>
  <si>
    <t>E.4.02.04.01.001</t>
  </si>
  <si>
    <t>E.4.02.05.00.000</t>
  </si>
  <si>
    <t>Contributi agli investimenti dall'Unione Europea e dal Resto del Mondo</t>
  </si>
  <si>
    <t>E.4.02.05.01.000</t>
  </si>
  <si>
    <t>Fondo europeo agricolo per lo sviluppo rurale (FEASR)</t>
  </si>
  <si>
    <t>E.4.02.05.01.001</t>
  </si>
  <si>
    <t>E.4.02.05.02.000</t>
  </si>
  <si>
    <t>Fondo europeo per la pesca (FEP)</t>
  </si>
  <si>
    <t>E.4.02.05.02.001</t>
  </si>
  <si>
    <t>E.4.02.05.03.000</t>
  </si>
  <si>
    <t>Fondo europeo di sviluppo regionale (FESR)</t>
  </si>
  <si>
    <t>E.4.02.05.03.001</t>
  </si>
  <si>
    <t>E.4.02.05.04.000</t>
  </si>
  <si>
    <t>Fondo Sociale Europeo (FSE)</t>
  </si>
  <si>
    <t>E.4.02.05.04.001</t>
  </si>
  <si>
    <t>E.4.02.05.05.000</t>
  </si>
  <si>
    <t xml:space="preserve">Fondo Europeo Agricolo di Orientamento e di Garanzia </t>
  </si>
  <si>
    <t>E.4.02.05.05.001</t>
  </si>
  <si>
    <t>E.4.02.05.06.000</t>
  </si>
  <si>
    <t>Strumento finanziario di orientamento della pesca (SFOP)</t>
  </si>
  <si>
    <t>E.4.02.05.06.001</t>
  </si>
  <si>
    <t>E.4.02.05.07.000</t>
  </si>
  <si>
    <t>Contributi agli investimenti dal Resto del Mondo</t>
  </si>
  <si>
    <t>E.4.02.05.07.001</t>
  </si>
  <si>
    <t>E.4.02.05.99.000</t>
  </si>
  <si>
    <t>Altri contributi agli investimenti dall'Unione Europea</t>
  </si>
  <si>
    <t>E.4.02.05.99.999</t>
  </si>
  <si>
    <t>E.4.02.06.00.000</t>
  </si>
  <si>
    <t>Contributi agli investimenti direttamente destinati al rimborso di prestiti da amministrazioni pubbliche</t>
  </si>
  <si>
    <t>E.4.02.06.01.000</t>
  </si>
  <si>
    <t>Contributi agli investimenti direttamente destinati al rimborso di prestiti da Amministrazioni Centrali</t>
  </si>
  <si>
    <t>E.4.02.06.01.001</t>
  </si>
  <si>
    <t>Contributi agli investimenti direttamente destinati al rimborso di prestiti da Ministeri</t>
  </si>
  <si>
    <t>E.4.02.06.01.002</t>
  </si>
  <si>
    <t>Contributi agli investimenti direttamente destinati al rimborso di prestiti da Ministero dell'Istruzione - Istituzioni Scolastiche</t>
  </si>
  <si>
    <t>E.4.02.06.01.003</t>
  </si>
  <si>
    <t>Contributi agli investimenti direttamente destinati al rimborso di prestiti da Presidenza del Consiglio dei Ministri</t>
  </si>
  <si>
    <t>E.4.02.06.01.004</t>
  </si>
  <si>
    <t>Contributi agli investimenti direttamente destinati al rimborso di prestiti da Organi Costituzionali e di rilievo costituzionale</t>
  </si>
  <si>
    <t>E.4.02.06.01.005</t>
  </si>
  <si>
    <t>Contributi agli investimenti direttamente destinati al rimborso di prestiti da Agenzie Fiscali</t>
  </si>
  <si>
    <t>E.4.02.06.01.006</t>
  </si>
  <si>
    <t>Contributi agli investimenti direttamente destinati al rimborso di prestiti da enti di regolazione dell'attività economica</t>
  </si>
  <si>
    <t>E.4.02.06.01.007</t>
  </si>
  <si>
    <t>Contributi agli investimenti direttamente destinati al rimborso di prestiti da Gruppo Equitalia</t>
  </si>
  <si>
    <t>E.4.02.06.01.008</t>
  </si>
  <si>
    <t>Contributi agli investimenti direttamente destinati al rimborso di prestiti da Anas S.p.A.</t>
  </si>
  <si>
    <t>E.4.02.06.01.009</t>
  </si>
  <si>
    <t>Contributi agli investimenti direttamente destinati al rimborso di prestiti da altri enti centrali produttori di servizi economici</t>
  </si>
  <si>
    <t>E.4.02.06.01.010</t>
  </si>
  <si>
    <t>Contributi agli investimenti direttamente destinati al rimborso di prestiti da autorità amministrative indipendenti</t>
  </si>
  <si>
    <t>E.4.02.06.01.011</t>
  </si>
  <si>
    <t>Contributi agli investimenti direttamente destinati al rimborso di prestiti da enti centrali a struttura associativa</t>
  </si>
  <si>
    <t>E.4.02.06.01.012</t>
  </si>
  <si>
    <t>Contributi agli investimenti direttamente destinati al rimborso di prestiti da enti centrali produttori di servizi assistenziali, ricreativi e culturali</t>
  </si>
  <si>
    <t>E.4.02.06.01.013</t>
  </si>
  <si>
    <t>Contributi agli investimenti direttamente destinati al rimborso di prestiti da enti e istituzioni centrali di ricerca e Istituti e stazioni sperimentali per la ricerca</t>
  </si>
  <si>
    <t>E.4.02.06.01.999</t>
  </si>
  <si>
    <t>Contributi agli investimenti direttamente destinati al rimborso di prestiti da altre Amministrazioni Centrali n.a.c.</t>
  </si>
  <si>
    <t>E.4.02.06.02.000</t>
  </si>
  <si>
    <t>Contributi agli investimenti direttamente destinati al rimborso di prestiti da Amministrazioni Locali</t>
  </si>
  <si>
    <t>E.4.02.06.02.001</t>
  </si>
  <si>
    <t>Contributi agli investimenti direttamente destinati al rimborso di prestiti da Regioni e province autonome</t>
  </si>
  <si>
    <t>E.4.02.06.02.002</t>
  </si>
  <si>
    <t>Contributi agli investimenti direttamente destinati al rimborso di prestiti da Province</t>
  </si>
  <si>
    <t>E.4.02.06.02.003</t>
  </si>
  <si>
    <t>Contributi agli investimenti direttamente destinati al rimborso di prestiti da Comuni</t>
  </si>
  <si>
    <t>E.4.02.06.02.004</t>
  </si>
  <si>
    <t>Contributi agli investimenti direttamente destinati al rimborso di prestiti da Città metropolitane e Roma capitale</t>
  </si>
  <si>
    <t>E.4.02.06.02.005</t>
  </si>
  <si>
    <t>Contributi agli investimenti direttamente destinati al rimborso di prestiti da Unioni di Comuni</t>
  </si>
  <si>
    <t>E.4.02.06.02.006</t>
  </si>
  <si>
    <t>Contributi agli investimenti direttamente destinati al rimborso di prestiti da Comunità Montane</t>
  </si>
  <si>
    <t>E.4.02.06.02.007</t>
  </si>
  <si>
    <t>Contributi agli investimenti direttamente destinati al rimborso di prestiti da Camere di Commercio</t>
  </si>
  <si>
    <t>E.4.02.06.02.008</t>
  </si>
  <si>
    <t>Contributi agli investimenti direttamente destinati al rimborso di prestiti da Università</t>
  </si>
  <si>
    <t>E.4.02.06.02.009</t>
  </si>
  <si>
    <t>Contributi agli investimenti direttamente destinati al rimborso di prestiti da Parchi nazionali e consorzi ed enti autonomi gestori di parchi e aree naturali protette</t>
  </si>
  <si>
    <t>E.4.02.06.02.010</t>
  </si>
  <si>
    <t>Contributi agli investimenti direttamente destinati al rimborso di prestiti da Autorità Portuali</t>
  </si>
  <si>
    <t>E.4.02.06.02.011</t>
  </si>
  <si>
    <t xml:space="preserve">Contributi agli investimenti direttamente destinati al rimborso di prestiti da Aziende sanitarie locali </t>
  </si>
  <si>
    <t>E.4.02.06.02.012</t>
  </si>
  <si>
    <t>Contributi agli investimenti direttamente destinati al rimborso di prestiti da Aziende ospedaliere e Aziende ospedaliere universitarie integrate con il SSN</t>
  </si>
  <si>
    <t>E.4.02.06.02.013</t>
  </si>
  <si>
    <t>Contributi agli investimenti direttamente destinati al rimborso di prestiti da Policlinici</t>
  </si>
  <si>
    <t>E.4.02.06.02.014</t>
  </si>
  <si>
    <t>Contributi agli investimenti direttamente destinati al rimborso di prestiti da Istituti di ricovero e cura a carattere scientifico pubblici</t>
  </si>
  <si>
    <t>E.4.02.06.02.015</t>
  </si>
  <si>
    <t>Contributi agli investimenti direttamente destinati al rimborso di prestiti da altre Amministrazioni Locali produttrici di servizi sanitari</t>
  </si>
  <si>
    <t>E.4.02.06.02.016</t>
  </si>
  <si>
    <t>Contributi agli investimenti direttamente destinati al rimborso di prestiti da Agenzie regionali per le erogazioni in agricoltura</t>
  </si>
  <si>
    <t>E.4.02.06.02.017</t>
  </si>
  <si>
    <t>Contributi agli investimenti direttamente destinati al rimborso di prestiti da altri enti e agenzie regionali e sub regionali</t>
  </si>
  <si>
    <t>E.4.02.06.02.018</t>
  </si>
  <si>
    <t>Contributi agli investimenti direttamente destinati al rimborso di prestiti da Consorzi di enti locali</t>
  </si>
  <si>
    <t>E.4.02.06.02.019</t>
  </si>
  <si>
    <t>Contributi agli investimenti direttamente destinati al rimborso di prestiti da Fondazioni e istituzioni liriche locali e da teatri stabili di iniziativa pubblica</t>
  </si>
  <si>
    <t>E.4.02.06.02.999</t>
  </si>
  <si>
    <t>Contributi agli investimenti direttamente destinati al rimborso di prestiti da altre Amministrazioni Locali n.a.c.</t>
  </si>
  <si>
    <t>E.4.02.06.03.000</t>
  </si>
  <si>
    <t>Contributi agli investimenti direttamente destinati al rimborso di prestiti da Enti di Previdenza</t>
  </si>
  <si>
    <t>E.4.02.06.03.001</t>
  </si>
  <si>
    <t>Contributi agli investimenti direttamente destinati al rimborso di prestiti da INPS</t>
  </si>
  <si>
    <t>E.4.02.06.03.002</t>
  </si>
  <si>
    <t>Contributi agli investimenti direttamente destinati al rimborso di prestiti da INAIL</t>
  </si>
  <si>
    <t>E.4.02.06.03.999</t>
  </si>
  <si>
    <t>Contributi agli investimenti direttamente destinati al rimborso di prestiti da altri Enti di Previdenza n.a.c.</t>
  </si>
  <si>
    <t>E.4.02.06.04.000</t>
  </si>
  <si>
    <t>Contributi agli investimenti direttamente destinati al rimborso di prestiti da organismi interni e/o unità locali della amministrazione</t>
  </si>
  <si>
    <t>E.4.02.06.04.001</t>
  </si>
  <si>
    <t>E.4.03.00.00.000</t>
  </si>
  <si>
    <t>Altri trasferimenti in conto capitale</t>
  </si>
  <si>
    <t>E.4.03.01.00.000</t>
  </si>
  <si>
    <t>Trasferimenti in conto capitale per assunzione di debiti dell'amministrazione da parte di amministrazioni pubbliche</t>
  </si>
  <si>
    <t>E.4.03.01.01.000</t>
  </si>
  <si>
    <t>Trasferimenti in conto capitale per assunzione di debiti dell'amministrazione da parte di Amministrazioni Centrali</t>
  </si>
  <si>
    <t>E.4.03.01.01.001</t>
  </si>
  <si>
    <t>Trasferimenti in conto capitale per assunzione di debiti dell'amministrazione da parte di Ministeri</t>
  </si>
  <si>
    <t>E.4.03.01.01.003</t>
  </si>
  <si>
    <t>Trasferimenti in conto capitale per assunzione di debiti dell'amministrazione da parte di Presidenza del Consiglio dei Ministri</t>
  </si>
  <si>
    <t>E.4.03.01.01.004</t>
  </si>
  <si>
    <t>Trasferimenti in conto capitale per assunzione di debiti dell'amministrazione da parte di Organi Costituzionali e di rilievo costituzionale</t>
  </si>
  <si>
    <t>E.4.03.01.01.005</t>
  </si>
  <si>
    <t>Trasferimenti in conto capitale per assunzione di debiti dell'amministrazione da parte di Agenzie Fiscali</t>
  </si>
  <si>
    <t>E.4.03.01.01.006</t>
  </si>
  <si>
    <t>Trasferimenti in conto capitale per assunzione di debiti dell'amministrazione da parte di enti di regolazione dell'attività economica</t>
  </si>
  <si>
    <t>E.4.03.01.01.007</t>
  </si>
  <si>
    <t>Trasferimenti in conto capitale per assunzione di debiti dell'amministrazione da parte di Gruppo Equitalia</t>
  </si>
  <si>
    <t>E.4.03.01.01.008</t>
  </si>
  <si>
    <t>Trasferimenti in conto capitale per assunzione di debiti dell'amministrazione da parte di Anas S.p.A.</t>
  </si>
  <si>
    <t>E.4.03.01.01.009</t>
  </si>
  <si>
    <t>Trasferimenti in conto capitale per assunzione di debiti dell'amministrazione da parte di altri enti centrali produttori di servizi economici</t>
  </si>
  <si>
    <t>E.4.03.01.01.010</t>
  </si>
  <si>
    <t>Trasferimenti in conto capitale per assunzione di debiti dell'amministrazione da parte di autorità amministrative indipendenti</t>
  </si>
  <si>
    <t>E.4.03.01.01.011</t>
  </si>
  <si>
    <t>Trasferimenti in conto capitale per assunzione di debiti dell'amministrazione da parte di enti centrali a struttura associativa</t>
  </si>
  <si>
    <t>E.4.03.01.01.012</t>
  </si>
  <si>
    <t>Trasferimenti in conto capitale per assunzione di debiti dell'amministrazione da parte di enti centrali produttori di servizi assistenziali, ricreativi e culturali</t>
  </si>
  <si>
    <t>E.4.03.01.01.013</t>
  </si>
  <si>
    <t>Trasferimenti in conto capitale per assunzione di debiti dell'amministrazione da parte di enti e istituzioni centrali di ricerca e Istituti e stazioni sperimentali per la ricerca</t>
  </si>
  <si>
    <t>E.4.03.01.01.999</t>
  </si>
  <si>
    <t>Trasferimenti in conto capitale per assunzione di debiti dell'amministrazione da parte di altre Amministrazioni Centrali n.a.c.</t>
  </si>
  <si>
    <t>E.4.03.01.02.000</t>
  </si>
  <si>
    <t>Trasferimenti in conto capitale per assunzione di debiti dell'amministrazione da parte di Amministrazioni Locali</t>
  </si>
  <si>
    <t>E.4.03.01.02.001</t>
  </si>
  <si>
    <t>Trasferimenti in conto capitale per assunzione di debiti dell'amministrazione da parte di Regioni e province autonome</t>
  </si>
  <si>
    <t>E.4.03.01.02.002</t>
  </si>
  <si>
    <t>Trasferimenti in conto capitale per assunzione di debiti dell'amministrazione da parte di Province</t>
  </si>
  <si>
    <t>E.4.03.01.02.003</t>
  </si>
  <si>
    <t>Trasferimenti in conto capitale per assunzione di debiti dell'amministrazione da parte di Comuni</t>
  </si>
  <si>
    <t>E.4.03.01.02.004</t>
  </si>
  <si>
    <t>Trasferimenti in conto capitale per assunzione di debiti dell'amministrazione da parte di Città metropolitane e Roma capitale</t>
  </si>
  <si>
    <t>E.4.03.01.02.005</t>
  </si>
  <si>
    <t>Trasferimenti in conto capitale per assunzione di debiti dell'amministrazione da parte di Unioni di Comuni</t>
  </si>
  <si>
    <t>E.4.03.01.02.006</t>
  </si>
  <si>
    <t>Trasferimenti in conto capitale per assunzione di debiti dell'amministrazione da parte di Comunità Montane</t>
  </si>
  <si>
    <t>E.4.03.01.02.007</t>
  </si>
  <si>
    <t>Trasferimenti in conto capitale per assunzione di debiti dell'amministrazione da parte di Camere di Commercio</t>
  </si>
  <si>
    <t>E.4.03.01.02.008</t>
  </si>
  <si>
    <t>Trasferimenti in conto capitale per assunzione di debiti dell'amministrazione da parte di Università</t>
  </si>
  <si>
    <t>E.4.03.01.02.009</t>
  </si>
  <si>
    <t>Trasferimenti in conto capitale per assunzione di debiti dell'amministrazione da parte di Parchi nazionali e consorzi ed enti autonomi gestori di parchi e aree naturali protette</t>
  </si>
  <si>
    <t>E.4.03.01.02.010</t>
  </si>
  <si>
    <t>Trasferimenti in conto capitale per assunzione di debiti dell'amministrazione da parte di Autorità Portuali</t>
  </si>
  <si>
    <t>E.4.03.01.02.011</t>
  </si>
  <si>
    <t xml:space="preserve">Trasferimenti in conto capitale per assunzione di debiti dell'amministrazione da parte di Aziende sanitarie locali </t>
  </si>
  <si>
    <t>E.4.03.01.02.012</t>
  </si>
  <si>
    <t>Trasferimenti in conto capitale per assunzione di debiti dell'amministrazione da parte di Aziende ospedaliere e Aziende ospedaliere universitarie integrate con il SSN</t>
  </si>
  <si>
    <t>E.4.03.01.02.013</t>
  </si>
  <si>
    <t>Trasferimenti in conto capitale per assunzione di debiti dell'amministrazione da parte di Policlinici</t>
  </si>
  <si>
    <t>E.4.03.01.02.014</t>
  </si>
  <si>
    <t>Trasferimenti in conto capitale per assunzione di debiti dell'amministrazione da parte di Istituti di ricovero e cura a carattere scientifico pubblici</t>
  </si>
  <si>
    <t>E.4.03.01.02.015</t>
  </si>
  <si>
    <t>Trasferimenti in conto capitale per assunzione di debiti dell'amministrazione da parte di altre Amministrazioni Locali produttrici di servizi sanitari</t>
  </si>
  <si>
    <t>E.4.03.01.02.016</t>
  </si>
  <si>
    <t>Trasferimenti in conto capitale per assunzione di debiti dell'amministrazione da parte di Agenzie regionali per le erogazioni in agricoltura</t>
  </si>
  <si>
    <t>E.4.03.01.02.017</t>
  </si>
  <si>
    <t>Trasferimenti in conto capitale per assunzione di debiti dell'amministrazione da parte di altri enti e agenzie regionali e sub regionali</t>
  </si>
  <si>
    <t>E.4.03.01.02.018</t>
  </si>
  <si>
    <t>Trasferimenti in conto capitale per assunzione di debiti dell'amministrazione da parte di Consorzi di enti locali</t>
  </si>
  <si>
    <t>E.4.03.01.02.019</t>
  </si>
  <si>
    <t>Trasferimenti in conto capitale per assunzione di debiti dell'amministrazione da parte di Fondazioni e istituzioni liriche locali e a Teatri stabili di iniziativa pubblica</t>
  </si>
  <si>
    <t>E.4.03.01.02.999</t>
  </si>
  <si>
    <t>Trasferimenti in conto capitale per assunzione di debiti dell'amministrazione da parte di altre Amministrazioni Locali n.a.c.</t>
  </si>
  <si>
    <t>E.4.03.01.03.000</t>
  </si>
  <si>
    <t>Trasferimenti in conto capitale per assunzione di debiti dell'amministrazione da parte di Enti di Previdenza</t>
  </si>
  <si>
    <t>E.4.03.01.03.001</t>
  </si>
  <si>
    <t>Trasferimenti in conto capitale per assunzione di debiti dell'amministrazione da parte di INPS</t>
  </si>
  <si>
    <t>E.4.03.01.03.002</t>
  </si>
  <si>
    <t>Trasferimenti in conto capitale per assunzione di debiti dell'amministrazione da parte di INAIL</t>
  </si>
  <si>
    <t>E.4.03.01.03.999</t>
  </si>
  <si>
    <t>Trasferimenti in conto capitale per assunzione di debiti dell'amministrazione da parte di altri Enti di Previdenza n.a.c.</t>
  </si>
  <si>
    <t>E.4.03.01.04.000</t>
  </si>
  <si>
    <t>Trasferimenti in conto capitale per assunzione di debiti dell'amministrazione da parte di organismi interni e/o unità locali della amministrazione</t>
  </si>
  <si>
    <t>E.4.03.01.04.001</t>
  </si>
  <si>
    <r>
      <t>Trasferimenti in conto capitale per assunzione di debiti dell'amministrazione da parte di</t>
    </r>
    <r>
      <rPr>
        <b/>
        <sz val="9"/>
        <color indexed="8"/>
        <rFont val="Calibri"/>
        <family val="2"/>
      </rPr>
      <t xml:space="preserve"> </t>
    </r>
    <r>
      <rPr>
        <sz val="9"/>
        <color indexed="8"/>
        <rFont val="Calibri"/>
        <family val="2"/>
      </rPr>
      <t>organismi interni e/o unità locali della amministrazione</t>
    </r>
  </si>
  <si>
    <t>E.4.03.02.00.000</t>
  </si>
  <si>
    <t>Trasferimenti in conto capitale per assunzione di debiti dell'amministrazione da parte di Imprese</t>
  </si>
  <si>
    <t>E.4.03.02.01.000</t>
  </si>
  <si>
    <t>Trasferimenti in conto capitale per assunzione di debiti dell'amministrazione da parte di imprese controllate</t>
  </si>
  <si>
    <t>E.4.03.02.01.001</t>
  </si>
  <si>
    <t>E.4.03.02.02.000</t>
  </si>
  <si>
    <t>Trasferimenti in conto capitale per assunzione di debiti dell'amministrazione da parte di altre imprese partecipate</t>
  </si>
  <si>
    <t>E.4.03.02.02.001</t>
  </si>
  <si>
    <t>E.4.03.02.99.000</t>
  </si>
  <si>
    <t>Trasferimenti in conto capitale per assunzione di debiti dell'amministrazione da parte di altre Imprese</t>
  </si>
  <si>
    <t>E.4.03.02.99.999</t>
  </si>
  <si>
    <t>E.4.03.03.00.000</t>
  </si>
  <si>
    <t>Trasferimenti in conto capitale per assunzione di debiti dell'amministrazione da parte dell'Unione Europea e del Resto del Mondo</t>
  </si>
  <si>
    <t>E.4.03.03.01.000</t>
  </si>
  <si>
    <t>Trasferimenti in conto capitale per assunzione di debiti dell'amministrazione da parte dell'Unione Europea</t>
  </si>
  <si>
    <t>E.4.03.03.01.001</t>
  </si>
  <si>
    <t>E.4.03.03.02.000</t>
  </si>
  <si>
    <t>Trasferimenti in conto capitale per assunzione di debiti dell'amministrazione da parte del Resto del Mondo</t>
  </si>
  <si>
    <t>E.4.03.03.02.001</t>
  </si>
  <si>
    <t>E.4.03.04.00.000</t>
  </si>
  <si>
    <t>Trasferimenti in conto capitale da parte di amministrazioni pubbliche per cancellazione di debiti dell'amministrazione</t>
  </si>
  <si>
    <t>E.4.03.04.01.000</t>
  </si>
  <si>
    <t>Trasferimenti in conto capitale da parte di Amministrazioni Centrali per cancellazione di debiti dell'amministrazione</t>
  </si>
  <si>
    <t>E.4.03.04.01.001</t>
  </si>
  <si>
    <t>Trasferimenti in conto capitale da parte di Ministeri per cancellazione di debiti dell'amministrazione</t>
  </si>
  <si>
    <t>E.4.03.04.01.003</t>
  </si>
  <si>
    <t>Trasferimenti in conto capitale da parte di Presidenza del Consiglio dei Ministri per cancellazione di debiti dell'amministrazione</t>
  </si>
  <si>
    <t>E.4.03.04.01.004</t>
  </si>
  <si>
    <t>Trasferimenti in conto capitale da parte di Organi Costituzionali e di rilievo costituzionale per cancellazione di debiti dell'amministrazione</t>
  </si>
  <si>
    <t>E.4.03.04.01.005</t>
  </si>
  <si>
    <t>Trasferimenti in conto capitale da parte di Agenzie Fiscali per cancellazione di debiti dell'amministrazione</t>
  </si>
  <si>
    <t>E.4.03.04.01.006</t>
  </si>
  <si>
    <t>Trasferimenti in conto capitale da parte di enti di regolazione dell'attività economica per cancellazione di debiti dell'amministrazione</t>
  </si>
  <si>
    <t>E.4.03.04.01.007</t>
  </si>
  <si>
    <t>Trasferimenti in conto capitale da parte di Gruppo Equitalia per cancellazione di debiti dell'amministrazione</t>
  </si>
  <si>
    <t>E.4.03.04.01.008</t>
  </si>
  <si>
    <t>Trasferimenti in conto capitale da parte di Anas S.p.A. per cancellazione di debiti dell'amministrazione</t>
  </si>
  <si>
    <t>E.4.03.04.01.009</t>
  </si>
  <si>
    <t>Trasferimenti in conto capitale da parte di altri enti centrali produttori di servizi economici per cancellazione di debiti dell'amministrazione</t>
  </si>
  <si>
    <t>E.4.03.04.01.010</t>
  </si>
  <si>
    <t>Trasferimenti in conto capitale da parte di autorità amministrative indipendenti per cancellazione di debiti dell'amministrazione</t>
  </si>
  <si>
    <t>E.4.03.04.01.011</t>
  </si>
  <si>
    <t>Trasferimenti in conto capitale da parte di enti centrali a struttura associativa per cancellazione di debiti dell'amministrazione</t>
  </si>
  <si>
    <t>E.4.03.04.01.012</t>
  </si>
  <si>
    <t>Trasferimenti in conto capitale da parte di enti centrali produttori di servizi assistenziali, ricreativi e culturali per cancellazione di debiti dell'amministrazione</t>
  </si>
  <si>
    <t>E.4.03.04.01.013</t>
  </si>
  <si>
    <t>Trasferimenti in conto capitale da parte di enti e istituzioni centrali di ricerca e Istituti e stazioni sperimentali per la ricerca per cancellazione di debiti dell'amministrazione</t>
  </si>
  <si>
    <t>E.4.03.04.01.999</t>
  </si>
  <si>
    <t>Trasferimenti in conto capitale da parte di altre Amministrazioni Centrali n.a.c. per cancellazione di debiti dell'amministrazione</t>
  </si>
  <si>
    <t>E.4.03.04.02.000</t>
  </si>
  <si>
    <t>Trasferimenti in conto capitale da parte di Amministrazioni Locali per cancellazione di debiti dell'amministrazione</t>
  </si>
  <si>
    <t>E.4.03.04.02.001</t>
  </si>
  <si>
    <t>Trasferimenti in conto capitale da parte di Regioni e province autonome per cancellazione di debiti dell'amministrazione</t>
  </si>
  <si>
    <t>E.4.03.04.02.002</t>
  </si>
  <si>
    <t>Trasferimenti in conto capitale da parte di Province per cancellazione di debiti dell'amministrazione</t>
  </si>
  <si>
    <t>E.4.03.04.02.003</t>
  </si>
  <si>
    <t>Trasferimenti in conto capitale da parte di Comuni per cancellazione di debiti dell'amministrazione</t>
  </si>
  <si>
    <t>E.4.03.04.02.004</t>
  </si>
  <si>
    <t>Trasferimenti in conto capitale da parte di Città metropolitane e Roma capitale per cancellazione di debiti dell'amministrazione</t>
  </si>
  <si>
    <t>E.4.03.04.02.005</t>
  </si>
  <si>
    <t>Trasferimenti in conto capitale da parte di Unioni di Comuni per cancellazione di debiti dell'amministrazione</t>
  </si>
  <si>
    <t>E.4.03.04.02.006</t>
  </si>
  <si>
    <t>Trasferimenti in conto capitale da parte di Comunità Montane per cancellazione di debiti dell'amministrazione</t>
  </si>
  <si>
    <t>E.4.03.04.02.007</t>
  </si>
  <si>
    <t>Trasferimenti in conto capitale da parte di Camere di Commercio per cancellazione di debiti dell'amministrazione</t>
  </si>
  <si>
    <t>E.4.03.04.02.008</t>
  </si>
  <si>
    <t>Trasferimenti in conto capitale da parte di Università per cancellazione di debiti dell'amministrazione</t>
  </si>
  <si>
    <t>E.4.03.04.02.009</t>
  </si>
  <si>
    <t>Trasferimenti in conto capitale da parte di Parchi nazionali e consorzi ed enti autonomi gestori di parchi e aree naturali protette per cancellazione di debiti dell'amministrazione</t>
  </si>
  <si>
    <t>E.4.03.04.02.010</t>
  </si>
  <si>
    <t>Trasferimenti in conto capitale da parte di Autorità Portuali per cancellazione di debiti dell'amministrazione</t>
  </si>
  <si>
    <t>E.4.03.04.02.011</t>
  </si>
  <si>
    <t>Trasferimenti in conto capitale da parte di Aziende sanitarie locali  per cancellazione di debiti dell'amministrazione</t>
  </si>
  <si>
    <t>E.4.03.04.02.012</t>
  </si>
  <si>
    <t>Trasferimenti in conto capitale da parte di Aziende ospedaliere e Aziende ospedaliere universitarie integrate con il SSN per cancellazione di debiti dell'amministrazione</t>
  </si>
  <si>
    <t>E.4.03.04.02.013</t>
  </si>
  <si>
    <t>Trasferimenti in conto capitale da parte di Policlinici per cancellazione di debiti dell'amministrazione</t>
  </si>
  <si>
    <t>E.4.03.04.02.014</t>
  </si>
  <si>
    <t>Trasferimenti in conto capitale da parte di Istituti di ricovero e cura a carattere scientifico pubblici per cancellazione di debiti dell'amministrazione</t>
  </si>
  <si>
    <t>E.4.03.04.02.015</t>
  </si>
  <si>
    <t>Trasferimenti in conto capitale da parte di altre Amministrazioni Locali produttrici di servizi sanitari per cancellazione di debiti dell'amministrazione</t>
  </si>
  <si>
    <t>E.4.03.04.02.016</t>
  </si>
  <si>
    <t>Trasferimenti in conto capitale da parte di Agenzie regionali per le erogazioni in agricoltura per cancellazione di debiti dell'amministrazione</t>
  </si>
  <si>
    <t>E.4.03.04.02.017</t>
  </si>
  <si>
    <t>Trasferimenti in conto capitale da parte di altri enti e agenzie regionali e sub regionali per cancellazione di debiti dell'amministrazione</t>
  </si>
  <si>
    <t>E.4.03.04.02.018</t>
  </si>
  <si>
    <t>Trasferimenti in conto capitale da parte di Consorzi di enti locali per cancellazione di debiti dell'amministrazione</t>
  </si>
  <si>
    <t>E.4.03.04.02.019</t>
  </si>
  <si>
    <t>Trasferimenti in conto capitale da parte di Fondazioni e istituzioni liriche locali e a Teatri stabili di iniziativa pubblica per cancellazione di debiti dell'amministrazione</t>
  </si>
  <si>
    <t>E.4.03.04.02.999</t>
  </si>
  <si>
    <t>Trasferimenti in conto capitale da parte di altre Amministrazioni Locali n.a.c. per cancellazione di debiti dell'amministrazione</t>
  </si>
  <si>
    <t>E.4.03.04.03.000</t>
  </si>
  <si>
    <t>Trasferimenti in conto capitale da parte di Enti di Previdenza per cancellazione di debiti dell'amministrazione</t>
  </si>
  <si>
    <t>E.4.03.04.03.001</t>
  </si>
  <si>
    <t>Trasferimenti in conto capitale da parte di INPS per cancellazione di debiti dell'amministrazione</t>
  </si>
  <si>
    <t>E.4.03.04.03.002</t>
  </si>
  <si>
    <t>Trasferimenti in conto capitale da parte di INAIL per cancellazione di debiti dell'amministrazione</t>
  </si>
  <si>
    <t>E.4.03.04.03.999</t>
  </si>
  <si>
    <t>Trasferimenti in conto capitale da parte di altri Enti di Previdenza n.a.c. per cancellazione di debiti dell'amministrazione</t>
  </si>
  <si>
    <t>E.4.03.04.04.000</t>
  </si>
  <si>
    <t>Trasferimenti in conto capitale da parte di organismi interni e/o unità locali della amministrazione per cancellazione di debiti dell'amministrazione</t>
  </si>
  <si>
    <t>E.4.03.04.04.001</t>
  </si>
  <si>
    <t>E.4.03.05.00.000</t>
  </si>
  <si>
    <t>Trasferimenti in conto capitale da parte di Imprese per cancellazione di debiti dell'amministrazione</t>
  </si>
  <si>
    <t>E.4.03.05.01.000</t>
  </si>
  <si>
    <t>Trasferimenti in conto capitale da parte di imprese controllate per cancellazione di debiti dell'amministrazione</t>
  </si>
  <si>
    <t>E.4.03.05.01.001</t>
  </si>
  <si>
    <t>E.4.03.05.02.000</t>
  </si>
  <si>
    <t>Trasferimenti in conto capitale da parte di altre imprese partecipate per cancellazione di debiti dell'amministrazione</t>
  </si>
  <si>
    <t>E.4.03.05.02.001</t>
  </si>
  <si>
    <t>E.4.03.05.99.000</t>
  </si>
  <si>
    <t>Trasferimenti in conto capitale da parte di altre Imprese per cancellazione di debiti dell'amministrazione</t>
  </si>
  <si>
    <t>E.4.03.05.99.999</t>
  </si>
  <si>
    <t>E.4.03.06.00.000</t>
  </si>
  <si>
    <t>Trasferimenti in conto capitale da parte dell'Unione Europea e Resto del Mondo per cancellazione di debiti dell'amministrazione</t>
  </si>
  <si>
    <t>E.4.03.06.01.000</t>
  </si>
  <si>
    <t>Trasferimenti in conto capitale da parte dell'Unione Europea per cancellazione di debiti dell'amministrazione</t>
  </si>
  <si>
    <t>E.4.03.06.01.001</t>
  </si>
  <si>
    <t>E.4.03.06.02.000</t>
  </si>
  <si>
    <t>Trasferimenti in conto capitale da parte del Resto del Mondo per cancellazione di debiti dell'amministrazione</t>
  </si>
  <si>
    <t>E.4.03.06.02.001</t>
  </si>
  <si>
    <t>E.4.03.07.00.000</t>
  </si>
  <si>
    <t>Trasferimenti in conto capitale per ripiano disavanzi pregressi da amministrazioni pubbliche</t>
  </si>
  <si>
    <t>E.4.03.07.01.000</t>
  </si>
  <si>
    <t>Trasferimenti in conto capitale per ripiano disavanzi pregressi da Amministrazioni Centrali</t>
  </si>
  <si>
    <t>E.4.03.07.01.001</t>
  </si>
  <si>
    <t>Trasferimenti in conto capitale per ripiano disavanzi pregressi da Ministeri</t>
  </si>
  <si>
    <t>E.4.03.07.01.003</t>
  </si>
  <si>
    <t>Trasferimenti in conto capitale per ripiano disavanzi pregressi da Presidenza del Consiglio dei Ministri</t>
  </si>
  <si>
    <t>E.4.03.07.01.004</t>
  </si>
  <si>
    <t>Trasferimenti in conto capitale per ripiano disavanzi pregressi da Organi Costituzionali e di rilievo costituzionale</t>
  </si>
  <si>
    <t>E.4.03.07.01.005</t>
  </si>
  <si>
    <t>Trasferimenti in conto capitale per ripiano disavanzi pregressi da Agenzie Fiscali</t>
  </si>
  <si>
    <t>E.4.03.07.01.006</t>
  </si>
  <si>
    <t>Trasferimenti in conto capitale per ripiano disavanzi pregressi da enti di regolazione dell'attività economica</t>
  </si>
  <si>
    <t>E.4.03.07.01.007</t>
  </si>
  <si>
    <t>Trasferimenti in conto capitale per ripiano disavanzi pregressi da Gruppo Equitalia</t>
  </si>
  <si>
    <t>E.4.03.07.01.008</t>
  </si>
  <si>
    <t>Trasferimenti in conto capitale per ripiano disavanzi pregressi da Anas S.p.A.</t>
  </si>
  <si>
    <t>E.4.03.07.01.009</t>
  </si>
  <si>
    <t>Trasferimenti in conto capitale per ripiano disavanzi pregressi da altri enti centrali produttori di servizi economici</t>
  </si>
  <si>
    <t>E.4.03.07.01.010</t>
  </si>
  <si>
    <t>Trasferimenti in conto capitale per ripiano disavanzi pregressi da autorità amministrative indipendenti</t>
  </si>
  <si>
    <t>E.4.03.07.01.011</t>
  </si>
  <si>
    <t>Trasferimenti in conto capitale per ripiano disavanzi pregressi da enti centrali a struttura associativa</t>
  </si>
  <si>
    <t>E.4.03.07.01.012</t>
  </si>
  <si>
    <t>Trasferimenti in conto capitale per ripiano disavanzi pregressi da enti centrali produttori di servizi assistenziali, ricreativi e culturali</t>
  </si>
  <si>
    <t>E.4.03.07.01.013</t>
  </si>
  <si>
    <t>Trasferimenti in conto capitale per ripiano disavanzi pregressi da enti e istituzioni centrali di ricerca e Istituti e stazioni sperimentali per la ricerca</t>
  </si>
  <si>
    <t>E.4.03.07.01.999</t>
  </si>
  <si>
    <t>Trasferimenti in conto capitale per ripiano disavanzi pregressi da altre Amministrazioni Centrali n.a.c.</t>
  </si>
  <si>
    <t>E.4.03.07.02.000</t>
  </si>
  <si>
    <t>Trasferimenti in conto capitale per ripiano disavanzi pregressi da Amministrazioni Locali</t>
  </si>
  <si>
    <t>E.4.03.07.02.001</t>
  </si>
  <si>
    <t>Trasferimenti in conto capitale per ripiano disavanzi pregressi da Regioni e province autonome</t>
  </si>
  <si>
    <t>E.4.03.07.02.002</t>
  </si>
  <si>
    <t>Trasferimenti in conto capitale per ripiano disavanzi pregressi da Province</t>
  </si>
  <si>
    <t>E.4.03.07.02.003</t>
  </si>
  <si>
    <t>Trasferimenti in conto capitale per ripiano disavanzi pregressi da Comuni</t>
  </si>
  <si>
    <t>E.4.03.07.02.004</t>
  </si>
  <si>
    <t>Trasferimenti in conto capitale per ripiano disavanzi pregressi da Città metropolitane e Roma capitale</t>
  </si>
  <si>
    <t>E.4.03.07.02.005</t>
  </si>
  <si>
    <t>Trasferimenti in conto capitale per ripiano disavanzi pregressi da Unioni di Comuni</t>
  </si>
  <si>
    <t>E.4.03.07.02.006</t>
  </si>
  <si>
    <t>Trasferimenti in conto capitale per ripiano disavanzi pregressi da Comunità Montane</t>
  </si>
  <si>
    <t>E.4.03.07.02.007</t>
  </si>
  <si>
    <t>Trasferimenti in conto capitale per ripiano disavanzi pregressi da Camere di Commercio</t>
  </si>
  <si>
    <t>E.4.03.07.02.008</t>
  </si>
  <si>
    <t>Trasferimenti in conto capitale per ripiano disavanzi pregressi da Università</t>
  </si>
  <si>
    <t>E.4.03.07.02.009</t>
  </si>
  <si>
    <t>Trasferimenti in conto capitale per ripiano disavanzi pregressi da Parchi nazionali e consorzi ed enti autonomi gestori di parchi e aree naturali protette</t>
  </si>
  <si>
    <t>E.4.03.07.02.010</t>
  </si>
  <si>
    <t>Trasferimenti in conto capitale per ripiano disavanzi pregressi da Autorità Portuali</t>
  </si>
  <si>
    <t>E.4.03.07.02.011</t>
  </si>
  <si>
    <t xml:space="preserve">Trasferimenti in conto capitale per ripiano disavanzi pregressi da Aziende sanitarie locali </t>
  </si>
  <si>
    <t>E.4.03.07.02.012</t>
  </si>
  <si>
    <t>Trasferimenti in conto capitale per ripiano disavanzi pregressi da Aziende ospedaliere e Aziende ospedaliere universitarie integrate con il SSN</t>
  </si>
  <si>
    <t>E.4.03.07.02.013</t>
  </si>
  <si>
    <t>Trasferimenti in conto capitale per ripiano disavanzi pregressi da Policlinici</t>
  </si>
  <si>
    <t>E.4.03.07.02.014</t>
  </si>
  <si>
    <t>Trasferimenti in conto capitale per ripiano disavanzi pregressi da Istituti di ricovero e cura a carattere scientifico pubblici</t>
  </si>
  <si>
    <t>E.4.03.07.02.015</t>
  </si>
  <si>
    <t>Trasferimenti in conto capitale per ripiano disavanzi pregressi da altre Amministrazioni Locali produttrici di servizi sanitari</t>
  </si>
  <si>
    <t>E.4.03.07.02.016</t>
  </si>
  <si>
    <t>Trasferimenti in conto capitale per ripiano disavanzi pregressi da Agenzie regionali per le erogazioni in agricoltura</t>
  </si>
  <si>
    <t>E.4.03.07.02.017</t>
  </si>
  <si>
    <t>Trasferimenti in conto capitale per ripiano disavanzi pregressi da altri enti e agenzie regionali e sub regionali</t>
  </si>
  <si>
    <t>E.4.03.07.02.018</t>
  </si>
  <si>
    <t>Trasferimenti in conto capitale per ripiano disavanzi pregressi da Consorzi di enti locali</t>
  </si>
  <si>
    <t>E.4.03.07.02.019</t>
  </si>
  <si>
    <t>Trasferimenti in conto capitale per ripiano disavanzi pregressi da Fondazioni e istituzioni liriche locali e da teatri stabili di iniziativa pubblica</t>
  </si>
  <si>
    <t>E.4.03.07.02.999</t>
  </si>
  <si>
    <t>Trasferimenti in conto capitale per ripiano disavanzi pregressi da altre Amministrazioni Locali n.a.c.</t>
  </si>
  <si>
    <t>E.4.03.07.03.000</t>
  </si>
  <si>
    <t>Trasferimenti in conto capitale per ripiano disavanzi pregressi da Enti di Previdenza</t>
  </si>
  <si>
    <t>E.4.03.07.03.001</t>
  </si>
  <si>
    <t>Trasferimenti in conto capitale per ripiano disavanzi pregressi da INPS</t>
  </si>
  <si>
    <t>E.4.03.07.03.002</t>
  </si>
  <si>
    <t>Trasferimenti in conto capitale per ripiano disavanzi pregressi da INAIL</t>
  </si>
  <si>
    <t>E.4.03.07.03.999</t>
  </si>
  <si>
    <t>Trasferimenti in conto capitale per ripiano disavanzi pregressi da altri Enti di Previdenza n.a.c.</t>
  </si>
  <si>
    <t>E.4.03.07.04.000</t>
  </si>
  <si>
    <t>Trasferimenti in conto capitale per ripiano disavanzi pregressi da organismi interni e/o unità locali della amministrazione</t>
  </si>
  <si>
    <t>E.4.03.07.04.001</t>
  </si>
  <si>
    <t>E.4.03.08.00.000</t>
  </si>
  <si>
    <t>Trasferimenti in conto capitale per ripiano disavanzi pregressi da Imprese</t>
  </si>
  <si>
    <t>E.4.03.08.01.000</t>
  </si>
  <si>
    <t>Trasferimenti in conto capitale per ripiano disavanzi pregressi da imprese controllate</t>
  </si>
  <si>
    <t>E.4.03.08.01.001</t>
  </si>
  <si>
    <t>E.4.03.08.02.000</t>
  </si>
  <si>
    <t>Trasferimenti in conto capitale per ripiano disavanzi pregressi da altre imprese partecipate</t>
  </si>
  <si>
    <t>E.4.03.08.02.001</t>
  </si>
  <si>
    <t>E.4.03.08.99.000</t>
  </si>
  <si>
    <t>Trasferimenti in conto capitale per ripiano disavanzi pregressi da altre Imprese</t>
  </si>
  <si>
    <t>E.4.03.08.99.999</t>
  </si>
  <si>
    <t>E.4.03.09.00.000</t>
  </si>
  <si>
    <t>Trasferimenti in conto capitale per ripiano disavanzi pregressi dall'Unione Europea e dal Resto del Mondo</t>
  </si>
  <si>
    <t>E.4.03.09.01.000</t>
  </si>
  <si>
    <t>Trasferimenti in conto capitale per ripiano disavanzi pregressi dall'Unione Europea</t>
  </si>
  <si>
    <t>E.4.03.09.01.001</t>
  </si>
  <si>
    <t>E.4.03.09.02.000</t>
  </si>
  <si>
    <t>Trasferimenti in conto capitale per ripiano disavanzi pregressi dal Resto del Mondo</t>
  </si>
  <si>
    <t>E.4.03.09.02.001</t>
  </si>
  <si>
    <t>E.4.03.10.00.000</t>
  </si>
  <si>
    <t>Altri trasferimenti in conto capitale da amministrazioni pubbliche</t>
  </si>
  <si>
    <t>E.4.03.10.01.000</t>
  </si>
  <si>
    <t>Altri trasferimenti in conto capitale da Amministrazioni Centrali</t>
  </si>
  <si>
    <t>E.4.03.10.01.001</t>
  </si>
  <si>
    <t>Altri trasferimenti in conto capitale da Ministeri</t>
  </si>
  <si>
    <t>E.4.03.10.01.003</t>
  </si>
  <si>
    <t>Altri trasferimenti in conto capitale da Presidenza del Consiglio dei Ministri</t>
  </si>
  <si>
    <t>E.4.03.10.01.004</t>
  </si>
  <si>
    <t>Altri trasferimenti in conto capitale da Organi Costituzionali e di rilievo costituzionale</t>
  </si>
  <si>
    <t>E.4.03.10.01.005</t>
  </si>
  <si>
    <t>Altri trasferimenti in conto capitale da Agenzie Fiscali</t>
  </si>
  <si>
    <t>E.4.03.10.01.006</t>
  </si>
  <si>
    <t>Altri trasferimenti in conto capitale da enti di regolazione dell'attività economica</t>
  </si>
  <si>
    <t>E.4.03.10.01.007</t>
  </si>
  <si>
    <t>Altri trasferimenti in conto capitale da Gruppo Equitalia</t>
  </si>
  <si>
    <t>E.4.03.10.01.008</t>
  </si>
  <si>
    <t>Altri trasferimenti in conto capitale da Anas S.p.A.</t>
  </si>
  <si>
    <t>E.4.03.10.01.009</t>
  </si>
  <si>
    <t>Altri trasferimenti in conto capitale da altri enti centrali produttori di servizi economici</t>
  </si>
  <si>
    <t>E.4.03.10.01.010</t>
  </si>
  <si>
    <t>Altri trasferimenti in conto capitale da autorità amministrative indipendenti</t>
  </si>
  <si>
    <t>E.4.03.10.01.011</t>
  </si>
  <si>
    <t>Altri trasferimenti in conto capitale da enti centrali a struttura associativa</t>
  </si>
  <si>
    <t>E.4.03.10.01.012</t>
  </si>
  <si>
    <t>Altri trasferimenti in conto capitale da enti centrali produttori di servizi assistenziali, ricreativi e culturali</t>
  </si>
  <si>
    <t>E.4.03.10.01.013</t>
  </si>
  <si>
    <t>Altri trasferimenti in conto capitale da enti e istituzioni centrali di ricerca e Istituti e stazioni sperimentali per la ricerca</t>
  </si>
  <si>
    <t>E.4.03.10.01.999</t>
  </si>
  <si>
    <t>Altri trasferimenti in conto capitale da altre Amministrazioni Centrali n.a.c.</t>
  </si>
  <si>
    <t>E.4.03.10.02.000</t>
  </si>
  <si>
    <t>Altri trasferimenti in conto capitale da Amministrazioni Locali</t>
  </si>
  <si>
    <t>E.4.03.10.02.001</t>
  </si>
  <si>
    <t>Altri trasferimenti in conto capitale da Regioni e province autonome</t>
  </si>
  <si>
    <t>E.4.03.10.02.002</t>
  </si>
  <si>
    <t>Altri trasferimenti in conto capitale da Province</t>
  </si>
  <si>
    <t>E.4.03.10.02.003</t>
  </si>
  <si>
    <t>Altri trasferimenti in conto capitale da Comuni</t>
  </si>
  <si>
    <t>E.4.03.10.02.004</t>
  </si>
  <si>
    <t>Altri trasferimenti in conto capitale da Città metropolitane e Roma capitale</t>
  </si>
  <si>
    <t>E.4.03.10.02.005</t>
  </si>
  <si>
    <t>Altri trasferimenti in conto capitale da Unioni di Comuni</t>
  </si>
  <si>
    <t>E.4.03.10.02.006</t>
  </si>
  <si>
    <t>Altri trasferimenti in conto capitale da Comunità Montane</t>
  </si>
  <si>
    <t>E.4.03.10.02.007</t>
  </si>
  <si>
    <t>Altri trasferimenti in conto capitale da Camere di Commercio</t>
  </si>
  <si>
    <t>E.4.03.10.02.008</t>
  </si>
  <si>
    <t>Altri trasferimenti in conto capitale da Università</t>
  </si>
  <si>
    <t>E.4.03.10.02.009</t>
  </si>
  <si>
    <t>Altri trasferimenti in conto capitale da Parchi nazionali e consorzi ed enti autonomi gestori di parchi e aree naturali protette</t>
  </si>
  <si>
    <t>E.4.03.10.02.010</t>
  </si>
  <si>
    <t>Altri trasferimenti in conto capitale da Autorità Portuali</t>
  </si>
  <si>
    <t>E.4.03.10.02.011</t>
  </si>
  <si>
    <t xml:space="preserve">Altri trasferimenti in conto capitale da Aziende sanitarie locali </t>
  </si>
  <si>
    <t>E.4.03.10.02.012</t>
  </si>
  <si>
    <t>Altri trasferimenti in conto capitale da Aziende ospedaliere e Aziende ospedaliere universitarie integrate con il SSN</t>
  </si>
  <si>
    <t>E.4.03.10.02.013</t>
  </si>
  <si>
    <t>Altri trasferimenti in conto capitale da Policlinici</t>
  </si>
  <si>
    <t>E.4.03.10.02.014</t>
  </si>
  <si>
    <t>Altri trasferimenti in conto capitale da Istituti di ricovero e cura a carattere scientifico pubblici</t>
  </si>
  <si>
    <t>E.4.03.10.02.015</t>
  </si>
  <si>
    <t>Altri trasferimenti in conto capitale da altre Amministrazioni Locali produttrici di servizi sanitari</t>
  </si>
  <si>
    <t>E.4.03.10.02.016</t>
  </si>
  <si>
    <t>Altri trasferimenti in conto capitale da Agenzie regionali per le erogazioni in agricoltura</t>
  </si>
  <si>
    <t>E.4.03.10.02.017</t>
  </si>
  <si>
    <t>Altri trasferimenti in conto capitale da altri enti e agenzie regionali e sub regionali</t>
  </si>
  <si>
    <t>E.4.03.10.02.018</t>
  </si>
  <si>
    <t>Altri trasferimenti in conto capitale da Consorzi di enti locali</t>
  </si>
  <si>
    <t>E.4.03.10.02.019</t>
  </si>
  <si>
    <t>Altri trasferimenti in conto capitale da Fondazioni e istituzioni liriche locali e da teatri stabili di iniziativa pubblica</t>
  </si>
  <si>
    <t>E.4.03.10.02.999</t>
  </si>
  <si>
    <t>Altri trasferimenti in conto capitale da altre Amministrazioni Locali n.a.c.</t>
  </si>
  <si>
    <t>E.4.03.10.03.000</t>
  </si>
  <si>
    <t>Altri trasferimenti in conto capitale da Enti di Previdenza</t>
  </si>
  <si>
    <t>E.4.03.10.03.001</t>
  </si>
  <si>
    <t>Altri trasferimenti in conto capitale da INPS</t>
  </si>
  <si>
    <t>E.4.03.10.03.002</t>
  </si>
  <si>
    <t>Altri trasferimenti in conto capitale da INAIL</t>
  </si>
  <si>
    <t>E.4.03.10.03.999</t>
  </si>
  <si>
    <t>Altri trasferimenti in conto capitale da altri Enti di Previdenza n.a.c.</t>
  </si>
  <si>
    <t>E.4.03.10.04.000</t>
  </si>
  <si>
    <t>Altri trasferimenti in conto capitale da organismi interni e/o unità locali della amministrazione</t>
  </si>
  <si>
    <t>E.4.03.10.04.001</t>
  </si>
  <si>
    <t>E.4.03.11.00.000</t>
  </si>
  <si>
    <t>Altri trasferimenti in conto capitale da Famiglie</t>
  </si>
  <si>
    <t>E.4.03.11.01.000</t>
  </si>
  <si>
    <t>E.4.03.11.01.001</t>
  </si>
  <si>
    <t>E.4.03.12.00.000</t>
  </si>
  <si>
    <t>Altri trasferimenti in conto capitale da Imprese</t>
  </si>
  <si>
    <t>E.4.03.12.01.000</t>
  </si>
  <si>
    <t>Altri trasferimenti in conto capitale da imprese controllate</t>
  </si>
  <si>
    <t>E.4.03.12.01.001</t>
  </si>
  <si>
    <t>E.4.03.12.02.000</t>
  </si>
  <si>
    <t>Altri trasferimenti in conto capitale da altre imprese partecipate</t>
  </si>
  <si>
    <t>E.4.03.12.02.001</t>
  </si>
  <si>
    <t>E.4.03.12.99.000</t>
  </si>
  <si>
    <t>Altri trasferimenti in conto capitale da altre Imprese</t>
  </si>
  <si>
    <t>E.4.03.12.99.999</t>
  </si>
  <si>
    <t>E.4.03.13.00.000</t>
  </si>
  <si>
    <t xml:space="preserve">Altri trasferimenti in conto capitale da Istituzioni Sociali Private </t>
  </si>
  <si>
    <t>E.4.03.13.01.000</t>
  </si>
  <si>
    <t>E.4.03.13.01.001</t>
  </si>
  <si>
    <t>E.4.03.14.00.000</t>
  </si>
  <si>
    <t>Altri trasferimenti in conto capitale dall'Unione Europea e dal Resto del Mondo</t>
  </si>
  <si>
    <t>E.4.03.14.01.000</t>
  </si>
  <si>
    <t>Altri trasferimenti in conto capitale dall'Unione Europea</t>
  </si>
  <si>
    <t>E.4.03.14.01.001</t>
  </si>
  <si>
    <t>E.4.03.14.02.000</t>
  </si>
  <si>
    <t>Altri trasferimenti in conto capitale dal Resto del Mondo</t>
  </si>
  <si>
    <t>E.4.03.14.02.001</t>
  </si>
  <si>
    <t>E.4.04.00.00.000</t>
  </si>
  <si>
    <t>Entrate da alienazione di beni materiali e immateriali</t>
  </si>
  <si>
    <t>E.4.04.01.00.000</t>
  </si>
  <si>
    <t>Alienazione di beni materiali</t>
  </si>
  <si>
    <t>E.4.04.01.01.000</t>
  </si>
  <si>
    <t>Alienazione di Mezzi di trasporto ad uso civile, di sicurezza e ordine pubblico</t>
  </si>
  <si>
    <t>E.4.04.01.01.001</t>
  </si>
  <si>
    <t>Alienazione di Mezzi di trasporto stradali</t>
  </si>
  <si>
    <t>E.4.04.01.01.002</t>
  </si>
  <si>
    <t>Alienazione di Mezzi di trasporto aerei</t>
  </si>
  <si>
    <t>E.4.04.01.01.003</t>
  </si>
  <si>
    <t>Alienazione di Mezzi di trasporto per vie d'acqua</t>
  </si>
  <si>
    <t>E.4.04.01.01.999</t>
  </si>
  <si>
    <t>Alienazione di altri mezzi di trasporto ad uso civile, di sicurezza e ordine pubblico n.a.c.</t>
  </si>
  <si>
    <t>E.4.04.01.03.000</t>
  </si>
  <si>
    <t>Alienazione di mobili e arredi</t>
  </si>
  <si>
    <t>E.4.04.01.03.001</t>
  </si>
  <si>
    <t>Alienazione di mobili e arredi per ufficio</t>
  </si>
  <si>
    <t>E.4.04.01.03.002</t>
  </si>
  <si>
    <t>Alienazione di mobili e arredi per alloggi e pertinenze</t>
  </si>
  <si>
    <t>E.4.04.01.03.999</t>
  </si>
  <si>
    <t>Alienazione di mobili e arredi n.a.c.</t>
  </si>
  <si>
    <t>E.4.04.01.04.000</t>
  </si>
  <si>
    <t>Alienazione di impianti e macchinari</t>
  </si>
  <si>
    <t>E.4.04.01.04.001</t>
  </si>
  <si>
    <t>Alienazione di Macchinari</t>
  </si>
  <si>
    <t>E.4.04.01.04.999</t>
  </si>
  <si>
    <t>Alienazione di impianti</t>
  </si>
  <si>
    <t>E.4.04.01.05.000</t>
  </si>
  <si>
    <t>Alienazione di attrezzature</t>
  </si>
  <si>
    <t>E.4.04.01.05.001</t>
  </si>
  <si>
    <t>Attrezzature scientifiche</t>
  </si>
  <si>
    <t>E.4.04.01.05.002</t>
  </si>
  <si>
    <t>Attrezzature sanitarie</t>
  </si>
  <si>
    <t>E.4.04.01.05.999</t>
  </si>
  <si>
    <t>Alienazione di Attrezzature n.a.c.</t>
  </si>
  <si>
    <t>E.4.04.01.06.000</t>
  </si>
  <si>
    <t>Alienazione di macchine per ufficio</t>
  </si>
  <si>
    <t>E.4.04.01.06.001</t>
  </si>
  <si>
    <t>E.4.04.01.07.000</t>
  </si>
  <si>
    <t>Alienazione di hardware</t>
  </si>
  <si>
    <t>E.4.04.01.07.001</t>
  </si>
  <si>
    <t>Alienazione di server</t>
  </si>
  <si>
    <t>E.4.04.01.07.002</t>
  </si>
  <si>
    <t>Alienazione di postazioni di lavoro</t>
  </si>
  <si>
    <t>E.4.04.01.07.003</t>
  </si>
  <si>
    <t>Alienazione di periferiche</t>
  </si>
  <si>
    <t>E.4.04.01.07.004</t>
  </si>
  <si>
    <t>Alienazione di apparati di telecomunicazione</t>
  </si>
  <si>
    <t>E.4.04.01.07.999</t>
  </si>
  <si>
    <t>Alienazione di hardware n.a.c.</t>
  </si>
  <si>
    <t>E.4.04.01.08.000</t>
  </si>
  <si>
    <t>Alienazione di Beni immobili</t>
  </si>
  <si>
    <t>E.4.04.01.08.001</t>
  </si>
  <si>
    <t>Alienazione di Fabbricati ad uso abitativo</t>
  </si>
  <si>
    <t>E.4.04.01.08.002</t>
  </si>
  <si>
    <t>Alienazione di Fabbricati ad uso commerciale e istituzionale</t>
  </si>
  <si>
    <t>E.4.04.01.08.003</t>
  </si>
  <si>
    <t>Alienazione di Fabbricati ad uso scolastico</t>
  </si>
  <si>
    <t>E.4.04.01.08.004</t>
  </si>
  <si>
    <t>Alienazione di Fabbricati industriali e costruzioni leggere</t>
  </si>
  <si>
    <t>E.4.04.01.08.005</t>
  </si>
  <si>
    <t>Alienazione di Fabbricati rurali</t>
  </si>
  <si>
    <t>E.4.04.01.08.007</t>
  </si>
  <si>
    <t>Alienazione di Fabbricati Ospedalieri e altre strutture sanitarie</t>
  </si>
  <si>
    <t>E.4.04.01.08.009</t>
  </si>
  <si>
    <t>Alienazione di Infrastrutture telematiche</t>
  </si>
  <si>
    <t>E.4.04.01.08.010</t>
  </si>
  <si>
    <t>Alienazione di Infrastrutture idrauliche</t>
  </si>
  <si>
    <t>E.4.04.01.08.011</t>
  </si>
  <si>
    <t>Alienazione di Infrastrutture portuali e aeroportuali</t>
  </si>
  <si>
    <t>E.4.04.01.08.012</t>
  </si>
  <si>
    <t>Alienazione di Infrastrutture stradali</t>
  </si>
  <si>
    <t>E.4.04.01.08.013</t>
  </si>
  <si>
    <t>Alienazione di Altre vie di comunicazione</t>
  </si>
  <si>
    <t>E.4.04.01.08.014</t>
  </si>
  <si>
    <t>Alienazione di opere per la sistemazione del suolo</t>
  </si>
  <si>
    <t>E.4.04.01.08.015</t>
  </si>
  <si>
    <t>Alienazione di Impianti sportivi</t>
  </si>
  <si>
    <t>E.4.04.01.08.016</t>
  </si>
  <si>
    <t>Alienazione di Fabbricati destinati ad asili nido</t>
  </si>
  <si>
    <t>E.4.04.01.08.999</t>
  </si>
  <si>
    <t>Alienazione di altri beni immobili n.a.c.</t>
  </si>
  <si>
    <t>E.4.04.01.09.000</t>
  </si>
  <si>
    <t>Alienazione di Oggetti di valore</t>
  </si>
  <si>
    <t>E.4.04.01.09.001</t>
  </si>
  <si>
    <t>E.4.04.01.10.000</t>
  </si>
  <si>
    <t>Alienazione di diritti reali</t>
  </si>
  <si>
    <t>E.4.04.01.10.001</t>
  </si>
  <si>
    <t>E.4.04.01.99.000</t>
  </si>
  <si>
    <t>Alienazione di altri beni materiali</t>
  </si>
  <si>
    <t>E.4.04.01.99.001</t>
  </si>
  <si>
    <t>Alienazione di Materiale bibliografico</t>
  </si>
  <si>
    <t>E.4.04.01.99.002</t>
  </si>
  <si>
    <t>Alienazione di Strumenti musicali</t>
  </si>
  <si>
    <t>E.4.04.01.99.999</t>
  </si>
  <si>
    <t>Alienazioni di beni materiali n.a.c.</t>
  </si>
  <si>
    <t>E.4.04.02.00.000</t>
  </si>
  <si>
    <t>Cessione di Terreni e di beni materiali non prodotti</t>
  </si>
  <si>
    <t>E.4.04.02.01.000</t>
  </si>
  <si>
    <t>Cessione di Terreni</t>
  </si>
  <si>
    <t>E.4.04.02.01.001</t>
  </si>
  <si>
    <t>Cessione di Terreni agricoli</t>
  </si>
  <si>
    <t>E.4.04.02.01.002</t>
  </si>
  <si>
    <t>Cessione di Terreni edificabili</t>
  </si>
  <si>
    <t>E.4.04.02.01.999</t>
  </si>
  <si>
    <t>Cessione di terreni n.a.c.</t>
  </si>
  <si>
    <t>E.4.04.02.02.000</t>
  </si>
  <si>
    <t>Cessione di beni del patrimonio naturale non prodotto</t>
  </si>
  <si>
    <t>E.4.04.02.02.001</t>
  </si>
  <si>
    <t>Cessione di beni del Demanio marittimo</t>
  </si>
  <si>
    <t>E.4.04.02.02.002</t>
  </si>
  <si>
    <t>Cessione di beni del Demanio idrico</t>
  </si>
  <si>
    <t>E.4.04.02.02.003</t>
  </si>
  <si>
    <t>Cessione di beni del patrimonio faunistico</t>
  </si>
  <si>
    <t>E.4.04.02.02.004</t>
  </si>
  <si>
    <t>Cessione di beni del patrimonio floreale</t>
  </si>
  <si>
    <t>E.4.04.03.00.000</t>
  </si>
  <si>
    <t>Alienazione di beni immateriali</t>
  </si>
  <si>
    <t>E.4.04.03.01.000</t>
  </si>
  <si>
    <t>Alienazione di software</t>
  </si>
  <si>
    <t>E.4.04.03.01.001</t>
  </si>
  <si>
    <t>E.4.04.03.02.000</t>
  </si>
  <si>
    <t>Alienazione di Brevetti</t>
  </si>
  <si>
    <t>E.4.04.03.02.001</t>
  </si>
  <si>
    <t>E.4.04.03.03.000</t>
  </si>
  <si>
    <t>Alienazione di Opere dell'ingegno e Diritti d'autore</t>
  </si>
  <si>
    <t>E.4.04.03.03.001</t>
  </si>
  <si>
    <t>E.4.04.03.99.000</t>
  </si>
  <si>
    <t>Alienazione di altri beni immateriali n.a.c.</t>
  </si>
  <si>
    <t>E.4.04.03.99.001</t>
  </si>
  <si>
    <t>E.4.05.00.00.000</t>
  </si>
  <si>
    <t>Altre entrate in conto capitale</t>
  </si>
  <si>
    <t>E.4.05.01.00.000</t>
  </si>
  <si>
    <t>Permessi di costruire</t>
  </si>
  <si>
    <t>E.4.05.01.01.000</t>
  </si>
  <si>
    <t>E.4.05.01.01.001</t>
  </si>
  <si>
    <t>E.4.05.02.00.000</t>
  </si>
  <si>
    <t>Entrate derivanti da conferimento immobili a fondi immobiliari</t>
  </si>
  <si>
    <t>E.4.05.02.01.000</t>
  </si>
  <si>
    <t>E.4.05.02.01.999</t>
  </si>
  <si>
    <t>E.4.05.03.00.000</t>
  </si>
  <si>
    <t>Entrate in conto capitale dovute a rimborsi, recuperi e restituzioni di somme non dovute o incassate in eccesso</t>
  </si>
  <si>
    <t>E.4.05.03.01.000</t>
  </si>
  <si>
    <t>Entrate in conto capitale dovute a rimborsi, recuperi e restituzioni di somme non dovute o incassate in eccesso da Amministrazioni Centrali</t>
  </si>
  <si>
    <t>E.4.05.03.01.001</t>
  </si>
  <si>
    <t>E.4.05.03.02.000</t>
  </si>
  <si>
    <t>Entrate in conto capitale dovute a rimborsi, recuperi e restituzioni di somme non dovute o incassate in eccesso da Amministrazioni Locali</t>
  </si>
  <si>
    <t>E.4.05.03.02.001</t>
  </si>
  <si>
    <t>E.4.05.03.03.000</t>
  </si>
  <si>
    <t>Entrate in conto capitale dovute a rimborsi, recuperi e restituzioni di somme non dovute o incassate in eccesso da Enti Previdenziali</t>
  </si>
  <si>
    <t>E.4.05.03.03.001</t>
  </si>
  <si>
    <t>E.4.05.03.04.000</t>
  </si>
  <si>
    <t>Entrate in conto capitale dovute a rimborsi, recuperi e restituzioni di somme non dovute o incassate in eccesso da Famiglie</t>
  </si>
  <si>
    <t>E.4.05.03.04.001</t>
  </si>
  <si>
    <t>E.4.05.03.05.000</t>
  </si>
  <si>
    <t>Entrate in conto capitale dovute a rimborsi, recuperi e restituzioni di somme non dovute o incassate in eccesso da Imprese</t>
  </si>
  <si>
    <t>E.4.05.03.05.001</t>
  </si>
  <si>
    <t>E.4.05.03.06.000</t>
  </si>
  <si>
    <t>Entrate in conto capitale dovute a rimborsi, recuperi e restituzioni di somme non dovute o incassate in eccesso da ISP</t>
  </si>
  <si>
    <t>E.4.05.03.06.001</t>
  </si>
  <si>
    <t>E.4.05.04.00.000</t>
  </si>
  <si>
    <t>Altre entrate in conto capitale n.a.c.</t>
  </si>
  <si>
    <t>E.4.05.04.99.000</t>
  </si>
  <si>
    <t>E.4.05.04.99.999</t>
  </si>
  <si>
    <t>E.5.00.00.00.000</t>
  </si>
  <si>
    <t>Entrate da riduzione di attività finanziarie</t>
  </si>
  <si>
    <t>E.5.01.00.00.000</t>
  </si>
  <si>
    <t>Alienazione di attività finanziarie</t>
  </si>
  <si>
    <t>E.5.01.01.00.000</t>
  </si>
  <si>
    <t>Alienazione di partecipazioni</t>
  </si>
  <si>
    <t>E.5.01.01.01.000</t>
  </si>
  <si>
    <t>Alienazione di partecipazioni in imprese incluse nelle Amministrazioni Centrali</t>
  </si>
  <si>
    <t>E.5.01.01.01.001</t>
  </si>
  <si>
    <t>Alienazione di partecipazioni in imprese controllate incluse nelle Amministrazioni Centrali</t>
  </si>
  <si>
    <t>E.5.01.01.01.002</t>
  </si>
  <si>
    <t>Alienazione di partecipazioni in altre imprese partecipate incluse nelle Amministrazioni Centrali</t>
  </si>
  <si>
    <t>E.5.01.01.01.999</t>
  </si>
  <si>
    <t>Alienazione di partecipazioni in altre imprese incluse nelle Amministrazioni Centrali</t>
  </si>
  <si>
    <t>E.5.01.01.02.000</t>
  </si>
  <si>
    <t>Alienazione di partecipazioni in imprese incluse nelle Amministrazioni Locali</t>
  </si>
  <si>
    <t>E.5.01.01.02.001</t>
  </si>
  <si>
    <t>Alienazione di partecipazioni in imprese controllate incluse nelle Amministrazioni Locali</t>
  </si>
  <si>
    <t>E.5.01.01.02.002</t>
  </si>
  <si>
    <t>Alienazione di partecipazioni in altre imprese partecipate incluse nelle Amministrazioni Locali</t>
  </si>
  <si>
    <t>E.5.01.01.02.999</t>
  </si>
  <si>
    <t>Alienazione di partecipazioni in altre imprese incluse nelle Amministrazioni Locali</t>
  </si>
  <si>
    <t>E.5.01.01.03.000</t>
  </si>
  <si>
    <t>Alienazione di partecipazioni in altre imprese</t>
  </si>
  <si>
    <t>E.5.01.01.03.001</t>
  </si>
  <si>
    <t>Alienazione di partecipazioni in imprese controllate</t>
  </si>
  <si>
    <t>E.5.01.01.03.002</t>
  </si>
  <si>
    <t>Alienazione di partecipazioni in altre imprese partecipate</t>
  </si>
  <si>
    <t>E.5.01.01.03.999</t>
  </si>
  <si>
    <t>E.5.01.01.04.000</t>
  </si>
  <si>
    <t>Alienazione di partecipazioni in Istituzioni sociali private - ISP</t>
  </si>
  <si>
    <t>E.5.01.01.04.001</t>
  </si>
  <si>
    <t>Alienazione di partecipazioni in ISP controllate</t>
  </si>
  <si>
    <t>E.5.01.01.04.999</t>
  </si>
  <si>
    <t>Alienazione di partecipazioni in altre ISP</t>
  </si>
  <si>
    <t>E.5.01.02.00.000</t>
  </si>
  <si>
    <t>Alienazione di quote di fondi comuni di investimento</t>
  </si>
  <si>
    <t>E.5.01.02.01.000</t>
  </si>
  <si>
    <t>Alienazione di quote di fondi immobiliari</t>
  </si>
  <si>
    <t>E.5.01.02.01.001</t>
  </si>
  <si>
    <t>E.5.01.02.99.000</t>
  </si>
  <si>
    <t>Alienazione di quote di altri fondi comuni di investimento</t>
  </si>
  <si>
    <t>E.5.01.02.99.999</t>
  </si>
  <si>
    <t>E.5.01.03.00.000</t>
  </si>
  <si>
    <t>Alienazione di titoli obbligazionari a breve termine</t>
  </si>
  <si>
    <t>E.5.01.03.01.000</t>
  </si>
  <si>
    <t>Alienazione di titoli obbligazionari a breve termine emessi da Amministrazioni Centrali</t>
  </si>
  <si>
    <t>E.5.01.03.01.001</t>
  </si>
  <si>
    <t>E.5.01.03.02.000</t>
  </si>
  <si>
    <t>Alienazione di titoli obbligazionari a breve termine emessi da Amministrazioni Locali</t>
  </si>
  <si>
    <t>E.5.01.03.02.001</t>
  </si>
  <si>
    <t>E.5.01.03.03.000</t>
  </si>
  <si>
    <t>Alienazione di titoli obbligazionari a breve termine emessi da altri soggetti residenti</t>
  </si>
  <si>
    <t>E.5.01.03.03.001</t>
  </si>
  <si>
    <t>E.5.01.03.04.000</t>
  </si>
  <si>
    <t>Alienazione di titoli obbligazionari a breve termine emessi da soggetti non residenti</t>
  </si>
  <si>
    <t>E.5.01.03.04.001</t>
  </si>
  <si>
    <t>E.5.01.04.00.000</t>
  </si>
  <si>
    <t>Alienazione di titoli obbligazionari a medio-lungo termine</t>
  </si>
  <si>
    <t>E.5.01.04.01.000</t>
  </si>
  <si>
    <t>Alienazione di titoli obbligazionari a medio-lungo termine emessi da Amministrazioni Centrali</t>
  </si>
  <si>
    <t>E.5.01.04.01.001</t>
  </si>
  <si>
    <t>E.5.01.04.02.000</t>
  </si>
  <si>
    <t>Alienazione di titoli obbligazionari a medio-lungo termine emessi da Amministrazioni Locali</t>
  </si>
  <si>
    <t>E.5.01.04.02.001</t>
  </si>
  <si>
    <t>E.5.01.04.03.000</t>
  </si>
  <si>
    <t>Alienazione di titoli obbligazionari a medio-lungo termine emessi da altri soggetti residenti</t>
  </si>
  <si>
    <t>E.5.01.04.03.001</t>
  </si>
  <si>
    <t>E.5.01.04.04.000</t>
  </si>
  <si>
    <t>Alienazione di titoli obbligazionari a medio-lungo termine emessi da soggetti non residenti</t>
  </si>
  <si>
    <t>E.5.01.04.04.001</t>
  </si>
  <si>
    <t>E.5.02.00.00.000</t>
  </si>
  <si>
    <t>Riscossione crediti di breve termine</t>
  </si>
  <si>
    <t>E.5.02.01.00.000</t>
  </si>
  <si>
    <t>Riscossione crediti di breve termine a tasso agevolato da Amministrazioni Pubbliche</t>
  </si>
  <si>
    <t>E.5.02.01.01.000</t>
  </si>
  <si>
    <t>Riscossione crediti di breve termine a tasso agevolato da Amministrazioni Centrali</t>
  </si>
  <si>
    <t>E.5.02.01.01.001</t>
  </si>
  <si>
    <t>Riscossione crediti di breve termine a tasso agevolato da Ministeri</t>
  </si>
  <si>
    <t>E.5.02.01.01.003</t>
  </si>
  <si>
    <t>Riscossione crediti di breve termine a tasso agevolato da Presidenza del Consiglio dei Ministri</t>
  </si>
  <si>
    <t>E.5.02.01.01.004</t>
  </si>
  <si>
    <t>Riscossione crediti di breve termine a tasso agevolato da Organi Costituzionali e di rilievo costituzionale</t>
  </si>
  <si>
    <t>E.5.02.01.01.005</t>
  </si>
  <si>
    <t>Riscossione crediti di breve termine a tasso agevolato da Agenzie Fiscali</t>
  </si>
  <si>
    <t>E.5.02.01.01.006</t>
  </si>
  <si>
    <t>Riscossione crediti di breve termine a tasso agevolato da enti di regolazione dell'attività economica</t>
  </si>
  <si>
    <t>E.5.02.01.01.007</t>
  </si>
  <si>
    <t>Riscossione crediti di breve termine a tasso agevolato da Gruppo Equitalia</t>
  </si>
  <si>
    <t>E.5.02.01.01.008</t>
  </si>
  <si>
    <t>Riscossione crediti di breve termine a tasso agevolato da Anas S.p.A.</t>
  </si>
  <si>
    <t>E.5.02.01.01.009</t>
  </si>
  <si>
    <t>Riscossione crediti di breve termine a tasso agevolato da altri enti centrali produttori di servizi economici</t>
  </si>
  <si>
    <t>E.5.02.01.01.010</t>
  </si>
  <si>
    <t>Riscossione crediti di breve termine a tasso agevolato da autorità amministrative indipendenti</t>
  </si>
  <si>
    <t>E.5.02.01.01.011</t>
  </si>
  <si>
    <t>Riscossione crediti di breve termine a tasso agevolato da enti centrali a struttura associativa</t>
  </si>
  <si>
    <t>E.5.02.01.01.012</t>
  </si>
  <si>
    <t>Riscossione crediti di breve termine a tasso agevolato da enti centrali produttori di servizi assistenziali, ricreativi e culturali</t>
  </si>
  <si>
    <t>E.5.02.01.01.013</t>
  </si>
  <si>
    <t>Riscossione crediti di breve termine a tasso agevolato da enti e istituzioni centrali di ricerca e Istituti e stazioni sperimentali per la ricerca</t>
  </si>
  <si>
    <t>E.5.02.01.01.999</t>
  </si>
  <si>
    <t>Riscossione crediti di breve termine a tasso agevolato da altre Amministrazioni Centrali n.a.c.</t>
  </si>
  <si>
    <t>E.5.02.01.02.000</t>
  </si>
  <si>
    <t>Riscossione crediti di breve termine a tasso agevolato da Amministrazioni Locali</t>
  </si>
  <si>
    <t>E.5.02.01.02.001</t>
  </si>
  <si>
    <t>Riscossione crediti di breve termine a tasso agevolato da Regioni e province autonome</t>
  </si>
  <si>
    <t>E.5.02.01.02.002</t>
  </si>
  <si>
    <t>Riscossione crediti di breve termine a tasso agevolato da Province</t>
  </si>
  <si>
    <t>E.5.02.01.02.003</t>
  </si>
  <si>
    <t>Riscossione crediti di breve termine a tasso agevolato da Comuni</t>
  </si>
  <si>
    <t>E.5.02.01.02.004</t>
  </si>
  <si>
    <t>Riscossione crediti di breve termine a tasso agevolato da Città metropolitane e Roma capitale</t>
  </si>
  <si>
    <t>E.5.02.01.02.005</t>
  </si>
  <si>
    <t>Riscossione crediti di breve termine a tasso agevolato da Unioni di Comuni</t>
  </si>
  <si>
    <t>E.5.02.01.02.006</t>
  </si>
  <si>
    <t>Riscossione crediti di breve termine a tasso agevolato da Comunità Montane</t>
  </si>
  <si>
    <t>E.5.02.01.02.007</t>
  </si>
  <si>
    <t>Riscossione crediti di breve termine a tasso agevolato da Camere di Commercio</t>
  </si>
  <si>
    <t>E.5.02.01.02.008</t>
  </si>
  <si>
    <t>Riscossione crediti di breve termine a tasso agevolato da Università</t>
  </si>
  <si>
    <t>E.5.02.01.02.009</t>
  </si>
  <si>
    <t>Riscossione crediti di breve termine a tasso agevolato da Parchi nazionali e consorzi ed enti autonomi gestori di parchi e aree naturali protette</t>
  </si>
  <si>
    <t>E.5.02.01.02.010</t>
  </si>
  <si>
    <t>Riscossione crediti di breve termine a tasso agevolato da Autorità Portuali</t>
  </si>
  <si>
    <t>E.5.02.01.02.011</t>
  </si>
  <si>
    <t xml:space="preserve">Riscossione crediti di breve termine a tasso agevolato da Aziende sanitarie locali </t>
  </si>
  <si>
    <t>E.5.02.01.02.012</t>
  </si>
  <si>
    <t>Riscossione crediti di breve termine a tasso agevolato da Aziende ospedaliere e Aziende ospedaliere universitarie integrate con il SSN</t>
  </si>
  <si>
    <t>E.5.02.01.02.013</t>
  </si>
  <si>
    <t>Riscossione crediti di breve termine a tasso agevolato da Policlinici</t>
  </si>
  <si>
    <t>E.5.02.01.02.014</t>
  </si>
  <si>
    <t>Riscossione crediti di breve termine a tasso agevolato da Istituti di ricovero e cura a carattere scientifico pubblici</t>
  </si>
  <si>
    <t>E.5.02.01.02.015</t>
  </si>
  <si>
    <t>Riscossione crediti di breve termine a tasso agevolato da altre Amministrazioni Locali produttrici di servizi sanitari</t>
  </si>
  <si>
    <t>E.5.02.01.02.016</t>
  </si>
  <si>
    <t>Riscossione crediti di breve termine a tasso agevolato da Agenzie regionali per le erogazioni in agricoltura</t>
  </si>
  <si>
    <t>E.5.02.01.02.017</t>
  </si>
  <si>
    <t>Riscossione crediti di breve termine a tasso agevolato da altri enti e agenzie regionali e sub regionali</t>
  </si>
  <si>
    <t>E.5.02.01.02.018</t>
  </si>
  <si>
    <t>Riscossione crediti di breve termine a tasso agevolato da Consorzi di enti locali</t>
  </si>
  <si>
    <t>E.5.02.01.02.019</t>
  </si>
  <si>
    <t>Riscossione crediti di breve termine a tasso agevolato da Fondazioni e istituzioni liriche locali e da teatri stabili di iniziativa pubblica</t>
  </si>
  <si>
    <t>E.5.02.01.02.999</t>
  </si>
  <si>
    <t>Riscossione crediti di breve termine a tasso agevolato da altre Amministrazioni Locali n.a.c.</t>
  </si>
  <si>
    <t>E.5.02.01.03.000</t>
  </si>
  <si>
    <t>Riscossione crediti di breve termine a tasso agevolato da Enti di Previdenza</t>
  </si>
  <si>
    <t>E.5.02.01.03.001</t>
  </si>
  <si>
    <t>Riscossione crediti di breve termine a tasso agevolato da INPS</t>
  </si>
  <si>
    <t>E.5.02.01.03.002</t>
  </si>
  <si>
    <t>Riscossione crediti di breve termine a tasso agevolato da INAIL</t>
  </si>
  <si>
    <t>E.5.02.01.03.999</t>
  </si>
  <si>
    <t>Riscossione crediti di breve termine a tasso agevolato da altri Enti di Previdenza n.a.c.</t>
  </si>
  <si>
    <t>E.5.02.01.04.000</t>
  </si>
  <si>
    <t>Riscossione crediti di breve termine a tasso agevolato da organismi interni e/o unità locali della amministrazione</t>
  </si>
  <si>
    <t>E.5.02.01.04.001</t>
  </si>
  <si>
    <t>E.5.02.02.00.000</t>
  </si>
  <si>
    <t>Riscossione crediti di breve termine a tasso agevolato da Famiglie</t>
  </si>
  <si>
    <t>E.5.02.02.01.000</t>
  </si>
  <si>
    <t>E.5.02.02.01.001</t>
  </si>
  <si>
    <t>E.5.02.03.00.000</t>
  </si>
  <si>
    <t>Riscossione crediti di breve termine a tasso agevolato da Imprese</t>
  </si>
  <si>
    <t>E.5.02.03.01.000</t>
  </si>
  <si>
    <t>Riscossione crediti di breve termine a tasso agevolato da imprese controllate</t>
  </si>
  <si>
    <t>E.5.02.03.01.001</t>
  </si>
  <si>
    <t>E.5.02.03.02.000</t>
  </si>
  <si>
    <t>Riscossione crediti di breve termine a tasso agevolato da altre imprese partecipate</t>
  </si>
  <si>
    <t>E.5.02.03.02.001</t>
  </si>
  <si>
    <t>E.5.02.03.03.000</t>
  </si>
  <si>
    <t>Riscossione crediti di breve termine a tasso agevolato dalla Cassa Depositi e prestiti</t>
  </si>
  <si>
    <t>E.5.02.03.03.001</t>
  </si>
  <si>
    <t>E.5.02.03.99.000</t>
  </si>
  <si>
    <t>Riscossione crediti di breve termine a tasso agevolato da altre Imprese</t>
  </si>
  <si>
    <t>E.5.02.03.99.999</t>
  </si>
  <si>
    <t>E.5.02.04.00.000</t>
  </si>
  <si>
    <t xml:space="preserve">Riscossione crediti di breve termine a tasso agevolato da Istituzioni Sociali Private </t>
  </si>
  <si>
    <t>E.5.02.04.01.000</t>
  </si>
  <si>
    <t>E.5.02.04.01.001</t>
  </si>
  <si>
    <t>E.5.02.05.00.000</t>
  </si>
  <si>
    <t>Riscossione crediti di breve termine a tasso agevolato dall'Unione Europea e dal Resto del Mondo</t>
  </si>
  <si>
    <t>E.5.02.05.01.000</t>
  </si>
  <si>
    <t>Riscossione crediti di breve termine a tasso agevolato dall'Unione Europea</t>
  </si>
  <si>
    <t>E.5.02.05.01.001</t>
  </si>
  <si>
    <t>E.5.02.05.02.000</t>
  </si>
  <si>
    <t>Riscossione crediti di breve termine a tasso agevolato dal Resto del Mondo</t>
  </si>
  <si>
    <t>E.5.02.05.02.001</t>
  </si>
  <si>
    <t>E.5.02.06.00.000</t>
  </si>
  <si>
    <t>Riscossione crediti di breve termine a tasso non agevolato da Amministrazione Pubbliche</t>
  </si>
  <si>
    <t>E.5.02.06.01.000</t>
  </si>
  <si>
    <t>Riscossione crediti di breve termine a tasso non agevolato da Amministrazioni Centrali</t>
  </si>
  <si>
    <t>E.5.02.06.01.001</t>
  </si>
  <si>
    <t>Riscossione crediti di breve termine a tasso non agevolato da Ministeri</t>
  </si>
  <si>
    <t>E.5.02.06.01.003</t>
  </si>
  <si>
    <t>Riscossione crediti di breve termine a tasso non agevolato da Presidenza del Consiglio dei Ministri</t>
  </si>
  <si>
    <t>E.5.02.06.01.004</t>
  </si>
  <si>
    <t>Riscossione crediti di breve termine a tasso non agevolato da Organi Costituzionali e di rilievo costituzionale</t>
  </si>
  <si>
    <t>E.5.02.06.01.005</t>
  </si>
  <si>
    <t>Riscossione crediti di breve termine a tasso non agevolato da Agenzie Fiscali</t>
  </si>
  <si>
    <t>E.5.02.06.01.006</t>
  </si>
  <si>
    <t>Riscossione crediti di breve termine a tasso non agevolato da enti di regolazione dell'attività economica</t>
  </si>
  <si>
    <t>E.5.02.06.01.007</t>
  </si>
  <si>
    <t>Riscossione crediti di breve termine a tasso non agevolato da Gruppo Equitalia</t>
  </si>
  <si>
    <t>E.5.02.06.01.008</t>
  </si>
  <si>
    <t>Riscossione crediti di breve termine a tasso non agevolato da Anas S.p.A.</t>
  </si>
  <si>
    <t>E.5.02.06.01.009</t>
  </si>
  <si>
    <t>Riscossione crediti di breve termine a tasso non agevolato da altri enti centrali produttori di servizi economici</t>
  </si>
  <si>
    <t>E.5.02.06.01.010</t>
  </si>
  <si>
    <t>Riscossione crediti di breve termine a tasso non agevolato da autorità amministrative indipendenti</t>
  </si>
  <si>
    <t>E.5.02.06.01.011</t>
  </si>
  <si>
    <t>Riscossione crediti di breve termine a tasso non agevolato da enti centrali a struttura associativa</t>
  </si>
  <si>
    <t>E.5.02.06.01.012</t>
  </si>
  <si>
    <t>Riscossione crediti di breve termine a tasso non agevolato da enti centrali produttori di servizi assistenziali, ricreativi e culturali</t>
  </si>
  <si>
    <t>E.5.02.06.01.013</t>
  </si>
  <si>
    <t>Riscossione crediti di breve termine a tasso non agevolato da enti e istituzioni centrali di ricerca e Istituti e stazioni sperimentali per la ricerca</t>
  </si>
  <si>
    <t>E.5.02.06.01.999</t>
  </si>
  <si>
    <t>Riscossione crediti di breve termine a tasso non agevolato da altre Amministrazioni Centrali n.a.c.</t>
  </si>
  <si>
    <t>E.5.02.06.02.000</t>
  </si>
  <si>
    <t>Riscossione crediti di breve termine a tasso non agevolato da Amministrazioni Locali</t>
  </si>
  <si>
    <t>E.5.02.06.02.001</t>
  </si>
  <si>
    <t>Riscossione crediti di breve termine a tasso non agevolato da Regioni e province autonome</t>
  </si>
  <si>
    <t>E.5.02.06.02.002</t>
  </si>
  <si>
    <t>Riscossione crediti di breve termine a tasso non agevolato da Province</t>
  </si>
  <si>
    <t>E.5.02.06.02.003</t>
  </si>
  <si>
    <t>Riscossione crediti di breve termine a tasso non agevolato da Comuni</t>
  </si>
  <si>
    <t>E.5.02.06.02.004</t>
  </si>
  <si>
    <t>Riscossione crediti di breve termine a tasso non agevolato da Città metropolitane e Roma capitale</t>
  </si>
  <si>
    <t>E.5.02.06.02.005</t>
  </si>
  <si>
    <t>Riscossione crediti di breve termine a tasso non agevolato da Unioni di Comuni</t>
  </si>
  <si>
    <t>E.5.02.06.02.006</t>
  </si>
  <si>
    <t>Riscossione crediti di breve termine a tasso non agevolato da Comunità Montane</t>
  </si>
  <si>
    <t>E.5.02.06.02.007</t>
  </si>
  <si>
    <t>Riscossione crediti di breve termine a tasso non agevolato da Camere di Commercio</t>
  </si>
  <si>
    <t>E.5.02.06.02.008</t>
  </si>
  <si>
    <t>Riscossione crediti di breve termine a tasso non agevolato da Università</t>
  </si>
  <si>
    <t>E.5.02.06.02.009</t>
  </si>
  <si>
    <t>Riscossione crediti di breve termine a tasso non agevolato da Parchi nazionali e consorzi ed enti autonomi gestori di parchi e aree naturali protette</t>
  </si>
  <si>
    <t>E.5.02.06.02.010</t>
  </si>
  <si>
    <t>Riscossione crediti di breve termine a tasso non agevolato da Autorità Portuali</t>
  </si>
  <si>
    <t>E.5.02.06.02.011</t>
  </si>
  <si>
    <t xml:space="preserve">Riscossione crediti di breve termine a tasso non agevolato da Aziende sanitarie locali </t>
  </si>
  <si>
    <t>E.5.02.06.02.012</t>
  </si>
  <si>
    <t>Riscossione crediti di breve termine a tasso non agevolato da Aziende ospedaliere e Aziende ospedaliere universitarie integrate con il SSN</t>
  </si>
  <si>
    <t>E.5.02.06.02.013</t>
  </si>
  <si>
    <t>Riscossione crediti di breve termine a tasso non agevolato da Policlinici</t>
  </si>
  <si>
    <t>E.5.02.06.02.014</t>
  </si>
  <si>
    <t>Riscossione crediti di breve termine a tasso non agevolato da Istituti di ricovero e cura a carattere scientifico pubblici</t>
  </si>
  <si>
    <t>E.5.02.06.02.015</t>
  </si>
  <si>
    <t>Riscossione crediti di breve termine a tasso non agevolato da altre Amministrazioni Locali produttrici di servizi sanitari</t>
  </si>
  <si>
    <t>E.5.02.06.02.016</t>
  </si>
  <si>
    <t>Riscossione crediti di breve termine a tasso non agevolato da Agenzie regionali per le erogazioni in agricoltura</t>
  </si>
  <si>
    <t>E.5.02.06.02.017</t>
  </si>
  <si>
    <t>Riscossione crediti di breve termine a tasso non agevolato da altri enti e agenzie regionali e sub regionali</t>
  </si>
  <si>
    <t>E.5.02.06.02.018</t>
  </si>
  <si>
    <t>Riscossione crediti di breve termine a tasso non agevolato da Consorzi di enti locali</t>
  </si>
  <si>
    <t>E.5.02.06.02.019</t>
  </si>
  <si>
    <t>Riscossione crediti di breve termine a tasso non agevolato da Fondazioni e istituzioni liriche locali e da teatri stabili di iniziativa pubblica</t>
  </si>
  <si>
    <t>E.5.02.06.02.999</t>
  </si>
  <si>
    <t>Riscossione crediti di breve termine a tasso non agevolato da altre Amministrazioni Locali n.a.c.</t>
  </si>
  <si>
    <t>E.5.02.06.03.000</t>
  </si>
  <si>
    <t>Riscossione crediti di breve termine a tasso non agevolato da Enti di Previdenza</t>
  </si>
  <si>
    <t>E.5.02.06.03.001</t>
  </si>
  <si>
    <t>Riscossione crediti di breve termine a tasso non agevolato da INPS</t>
  </si>
  <si>
    <t>E.5.02.06.03.002</t>
  </si>
  <si>
    <t>Riscossione crediti di breve termine a tasso non agevolato da INAIL</t>
  </si>
  <si>
    <t>E.5.02.06.03.999</t>
  </si>
  <si>
    <t>Riscossione crediti di breve termine a tasso non agevolato da altri Enti di Previdenza n.a.c.</t>
  </si>
  <si>
    <t>E.5.02.06.04.000</t>
  </si>
  <si>
    <t>Riscossione crediti di breve termine a tasso non agevolato da organismi interni e/o unità locali della amministrazione</t>
  </si>
  <si>
    <t>E.5.02.06.04.001</t>
  </si>
  <si>
    <t>E.5.02.07.00.000</t>
  </si>
  <si>
    <t>Riscossione crediti di breve termine a tasso non agevolato da Famiglie</t>
  </si>
  <si>
    <t>E.5.02.07.01.000</t>
  </si>
  <si>
    <t>E.5.02.07.01.001</t>
  </si>
  <si>
    <t>E.5.02.08.00.000</t>
  </si>
  <si>
    <t>Riscossione crediti di breve termine a tasso non agevolato da Imprese</t>
  </si>
  <si>
    <t>E.5.02.08.01.000</t>
  </si>
  <si>
    <t>Riscossione crediti di breve termine a tasso non agevolato da imprese controllate</t>
  </si>
  <si>
    <t>E.5.02.08.01.001</t>
  </si>
  <si>
    <t>E.5.02.08.02.000</t>
  </si>
  <si>
    <t>Riscossione crediti di breve termine a tasso non agevolato da altre imprese partecipate</t>
  </si>
  <si>
    <t>E.5.02.08.02.001</t>
  </si>
  <si>
    <t>E.5.02.08.03.000</t>
  </si>
  <si>
    <t>Riscossione crediti di breve termine a tasso non agevolato da Cassa Depositi e prestiti</t>
  </si>
  <si>
    <t>E.5.02.08.03.001</t>
  </si>
  <si>
    <t>E.5.02.08.99.000</t>
  </si>
  <si>
    <t>Riscossione crediti di breve termine a tasso non agevolato da altre Imprese</t>
  </si>
  <si>
    <t>E.5.02.08.99.999</t>
  </si>
  <si>
    <t>E.5.02.09.00.000</t>
  </si>
  <si>
    <t xml:space="preserve">Riscossione crediti di breve termine a tasso non agevolato da Istituzioni Sociali Private </t>
  </si>
  <si>
    <t>E.5.02.09.01.000</t>
  </si>
  <si>
    <t>E.5.02.09.01.001</t>
  </si>
  <si>
    <t>E.5.02.10.00.000</t>
  </si>
  <si>
    <t>Riscossione crediti di breve termine a tasso non agevolato dall'Unione Europea e dal Resto del Mondo</t>
  </si>
  <si>
    <t>E.5.02.10.01.000</t>
  </si>
  <si>
    <t>Riscossione crediti di breve termine a tasso non agevolato dall'Unione Europea</t>
  </si>
  <si>
    <t>E.5.02.10.01.001</t>
  </si>
  <si>
    <t>E.5.02.10.02.000</t>
  </si>
  <si>
    <t>Riscossione crediti di breve termine a tasso non agevolato dal Resto del Mondo</t>
  </si>
  <si>
    <t>E.5.02.10.02.001</t>
  </si>
  <si>
    <t>E.5.03.00.00.000</t>
  </si>
  <si>
    <t>Riscossione crediti di medio-lungo termine</t>
  </si>
  <si>
    <t>E.5.03.01.00.000</t>
  </si>
  <si>
    <t>Riscossione crediti di medio-lungo termine a tasso agevolato da Amministrazioni Pubbliche</t>
  </si>
  <si>
    <t>E.5.03.01.01.000</t>
  </si>
  <si>
    <t>Riscossione crediti di medio-lungo termine a tasso agevolato da Amministrazioni Centrali</t>
  </si>
  <si>
    <t>E.5.03.01.01.001</t>
  </si>
  <si>
    <t>Riscossione crediti di medio-lungo termine a tasso agevolato da Ministeri</t>
  </si>
  <si>
    <t>E.5.03.01.01.003</t>
  </si>
  <si>
    <t>Riscossione crediti di medio-lungo termine a tasso agevolato da Presidenza del Consiglio dei Ministri</t>
  </si>
  <si>
    <t>E.5.03.01.01.004</t>
  </si>
  <si>
    <t>Riscossione crediti di medio-lungo termine a tasso agevolato da Organi Costituzionali e di rilievo costituzionale</t>
  </si>
  <si>
    <t>E.5.03.01.01.005</t>
  </si>
  <si>
    <t>Riscossione crediti di medio-lungo termine a tasso agevolato da Agenzie Fiscali</t>
  </si>
  <si>
    <t>E.5.03.01.01.006</t>
  </si>
  <si>
    <t>Riscossione crediti di medio-lungo termine a tasso agevolato da enti di regolazione dell'attività economica</t>
  </si>
  <si>
    <t>E.5.03.01.01.007</t>
  </si>
  <si>
    <t>Riscossione crediti di medio-lungo termine a tasso agevolato da Gruppo Equitalia</t>
  </si>
  <si>
    <t>E.5.03.01.01.008</t>
  </si>
  <si>
    <t>Riscossione crediti di medio-lungo termine a tasso agevolato da Anas S.p.A.</t>
  </si>
  <si>
    <t>E.5.03.01.01.009</t>
  </si>
  <si>
    <t>Riscossione crediti di medio-lungo termine a tasso agevolato da altri enti centrali produttori di servizi economici</t>
  </si>
  <si>
    <t>E.5.03.01.01.010</t>
  </si>
  <si>
    <t>Riscossione crediti di medio-lungo termine a tasso agevolato da autorità amministrative indipendenti</t>
  </si>
  <si>
    <t>E.5.03.01.01.011</t>
  </si>
  <si>
    <t>Riscossione crediti di medio-lungo termine a tasso agevolato da enti centrali a struttura associativa</t>
  </si>
  <si>
    <t>E.5.03.01.01.012</t>
  </si>
  <si>
    <t>Riscossione crediti di medio-lungo termine a tasso agevolato da enti centrali produttori di servizi assistenziali, ricreativi e culturali</t>
  </si>
  <si>
    <t>E.5.03.01.01.013</t>
  </si>
  <si>
    <t>Riscossione crediti di medio-lungo termine a tasso agevolato da enti e istituzioni centrali di ricerca e Istituti e stazioni sperimentali per la ricerca</t>
  </si>
  <si>
    <t>E.5.03.01.01.999</t>
  </si>
  <si>
    <t>Riscossione crediti di medio-lungo termine a tasso agevolato da altre Amministrazioni Centrali n.a.c.</t>
  </si>
  <si>
    <t>E.5.03.01.02.000</t>
  </si>
  <si>
    <t>Riscossione crediti di medio-lungo termine a tasso agevolato da Amministrazioni Locali</t>
  </si>
  <si>
    <t>E.5.03.01.02.001</t>
  </si>
  <si>
    <t>Riscossione crediti di medio-lungo termine a tasso agevolato da Regioni e province autonome</t>
  </si>
  <si>
    <t>E.5.03.01.02.002</t>
  </si>
  <si>
    <t>Riscossione crediti di medio-lungo termine a tasso agevolato da Province</t>
  </si>
  <si>
    <t>E.5.03.01.02.003</t>
  </si>
  <si>
    <t>Riscossione crediti di medio-lungo termine a tasso agevolato da Comuni</t>
  </si>
  <si>
    <t>E.5.03.01.02.004</t>
  </si>
  <si>
    <t>Riscossione crediti di medio-lungo termine a tasso agevolato da Città metropolitane e Roma capitale</t>
  </si>
  <si>
    <t>E.5.03.01.02.005</t>
  </si>
  <si>
    <t>Riscossione crediti di medio-lungo termine a tasso agevolato da Unioni di Comuni</t>
  </si>
  <si>
    <t>E.5.03.01.02.006</t>
  </si>
  <si>
    <t>Riscossione crediti di medio-lungo termine a tasso agevolato da Comunità Montane</t>
  </si>
  <si>
    <t>E.5.03.01.02.007</t>
  </si>
  <si>
    <t>Riscossione crediti di medio-lungo termine a tasso agevolato da Camere di Commercio</t>
  </si>
  <si>
    <t>E.5.03.01.02.008</t>
  </si>
  <si>
    <t>Riscossione crediti di medio-lungo termine a tasso agevolato da Università</t>
  </si>
  <si>
    <t>E.5.03.01.02.009</t>
  </si>
  <si>
    <t>Riscossione crediti di medio-lungo termine a tasso agevolato da Parchi nazionali e consorzi ed enti autonomi gestori di parchi e aree naturali protette</t>
  </si>
  <si>
    <t>E.5.03.01.02.010</t>
  </si>
  <si>
    <t>Riscossione crediti di medio-lungo termine a tasso agevolato da Autorità Portuali</t>
  </si>
  <si>
    <t>E.5.03.01.02.011</t>
  </si>
  <si>
    <t xml:space="preserve">Riscossione crediti di medio-lungo termine a tasso agevolato da Aziende sanitarie locali </t>
  </si>
  <si>
    <t>E.5.03.01.02.012</t>
  </si>
  <si>
    <t>Riscossione crediti di medio-lungo termine a tasso agevolato da Aziende ospedaliere e Aziende ospedaliere universitarie integrate con il SSN</t>
  </si>
  <si>
    <t>E.5.03.01.02.013</t>
  </si>
  <si>
    <t>Riscossione crediti di medio-lungo termine a tasso agevolato da Policlinici</t>
  </si>
  <si>
    <t>E.5.03.01.02.014</t>
  </si>
  <si>
    <t>Riscossione crediti di medio-lungo termine a tasso agevolato da Istituti di ricovero e cura a carattere scientifico pubblici</t>
  </si>
  <si>
    <t>E.5.03.01.02.015</t>
  </si>
  <si>
    <t>Riscossione crediti di medio-lungo termine a tasso agevolato da altre Amministrazioni Locali produttrici di servizi sanitari</t>
  </si>
  <si>
    <t>E.5.03.01.02.016</t>
  </si>
  <si>
    <t>Riscossione crediti di medio-lungo termine a tasso agevolato da Agenzie regionali per le erogazioni in agricoltura</t>
  </si>
  <si>
    <t>E.5.03.01.02.017</t>
  </si>
  <si>
    <t>Riscossione crediti di medio-lungo termine a tasso agevolato da altri enti e agenzie regionali e sub regionali</t>
  </si>
  <si>
    <t>E.5.03.01.02.018</t>
  </si>
  <si>
    <t>Riscossione crediti di medio-lungo termine a tasso agevolato da Consorzi di enti locali</t>
  </si>
  <si>
    <t>E.5.03.01.02.019</t>
  </si>
  <si>
    <t>Riscossione crediti di medio-lungo termine a tasso agevolato da Fondazioni e istituzioni liriche locali e da teatri stabili di iniziativa pubblica</t>
  </si>
  <si>
    <t>E.5.03.01.02.999</t>
  </si>
  <si>
    <t>Riscossione crediti di medio-lungo termine a tasso agevolato da altre Amministrazioni Locali n.a.c.</t>
  </si>
  <si>
    <t>E.5.03.01.03.000</t>
  </si>
  <si>
    <t>Riscossione crediti di medio-lungo termine a tasso agevolato da Enti di Previdenza</t>
  </si>
  <si>
    <t>E.5.03.01.03.001</t>
  </si>
  <si>
    <t>Riscossione crediti di medio-lungo termine a tasso agevolato da INPS</t>
  </si>
  <si>
    <t>E.5.03.01.03.002</t>
  </si>
  <si>
    <t>Riscossione crediti di medio-lungo termine a tasso agevolato da INAIL</t>
  </si>
  <si>
    <t>E.5.03.01.03.999</t>
  </si>
  <si>
    <t>Riscossione crediti di medio-lungo termine a tasso agevolato da altri Enti di Previdenza n.a.c.</t>
  </si>
  <si>
    <t>E.5.03.01.04.000</t>
  </si>
  <si>
    <t>Riscossione crediti di medio-lungo termine a tasso agevolato da organismi interni e/o unità locali della amministrazione</t>
  </si>
  <si>
    <t>E.5.03.01.04.001</t>
  </si>
  <si>
    <t>E.5.03.02.00.000</t>
  </si>
  <si>
    <t>Riscossione crediti di medio-lungo termine a tasso agevolato da Famiglie</t>
  </si>
  <si>
    <t>E.5.03.02.01.000</t>
  </si>
  <si>
    <t>E.5.03.02.01.001</t>
  </si>
  <si>
    <t>E.5.03.03.00.000</t>
  </si>
  <si>
    <t>Riscossione crediti di medio-lungo termine a tasso agevolato da Imprese</t>
  </si>
  <si>
    <t>E.5.03.03.01.000</t>
  </si>
  <si>
    <t>Riscossione crediti di medio-lungo termine a tasso agevolato da imprese controllate</t>
  </si>
  <si>
    <t>E.5.03.03.01.001</t>
  </si>
  <si>
    <t>E.5.03.03.02.000</t>
  </si>
  <si>
    <t>Riscossione crediti di medio-lungo termine a tasso agevolato da altre imprese partecipate</t>
  </si>
  <si>
    <t>E.5.03.03.02.001</t>
  </si>
  <si>
    <t>E.5.03.03.03.000</t>
  </si>
  <si>
    <t>Riscossione crediti di medio-lungo termine a tasso agevolato da Cassa Depositi e Prestiti</t>
  </si>
  <si>
    <t>E.5.03.03.03.001</t>
  </si>
  <si>
    <t>E.5.03.03.99.000</t>
  </si>
  <si>
    <t>Riscossione crediti di medio-lungo termine a tasso agevolato da altre Imprese</t>
  </si>
  <si>
    <t>E.5.03.03.99.999</t>
  </si>
  <si>
    <t>E.5.03.04.00.000</t>
  </si>
  <si>
    <t xml:space="preserve">Riscossione crediti di medio-lungo termine a tasso agevolato da Istituzioni Sociali Private </t>
  </si>
  <si>
    <t>E.5.03.04.01.000</t>
  </si>
  <si>
    <t>E.5.03.04.01.001</t>
  </si>
  <si>
    <t>E.5.03.05.00.000</t>
  </si>
  <si>
    <t>Riscossione crediti di medio-lungo termine a tasso agevolato dall'Unione Europea e dal Resto del Mondo</t>
  </si>
  <si>
    <t>E.5.03.05.01.000</t>
  </si>
  <si>
    <t>Riscossione crediti di medio-lungo termine a tasso agevolato dall'Unione Europea</t>
  </si>
  <si>
    <t>E.5.03.05.01.001</t>
  </si>
  <si>
    <t>E.5.03.05.02.000</t>
  </si>
  <si>
    <t>Riscossione crediti di medio-lungo termine a tasso agevolato dal Resto del Mondo</t>
  </si>
  <si>
    <t>E.5.03.05.02.001</t>
  </si>
  <si>
    <t>E.5.03.06.00.000</t>
  </si>
  <si>
    <t>Riscossione crediti di medio-lungo termine a tasso non agevolato da Amministrazione Pubbliche</t>
  </si>
  <si>
    <t>E.5.03.06.01.000</t>
  </si>
  <si>
    <t>Riscossione crediti di medio-lungo termine a tasso non agevolato da Amministrazioni Centrali</t>
  </si>
  <si>
    <t>E.5.03.06.01.001</t>
  </si>
  <si>
    <t>Riscossione crediti di medio-lungo termine a tasso non agevolato da Ministeri</t>
  </si>
  <si>
    <t>E.5.03.06.01.003</t>
  </si>
  <si>
    <t>Riscossione crediti di medio-lungo termine a tasso non agevolato da Presidenza del Consiglio dei Ministri</t>
  </si>
  <si>
    <t>E.5.03.06.01.004</t>
  </si>
  <si>
    <t>Riscossione crediti di medio-lungo termine a tasso non agevolato da Organi Costituzionali e di rilievo costituzionale</t>
  </si>
  <si>
    <t>E.5.03.06.01.005</t>
  </si>
  <si>
    <t>Riscossione crediti di medio-lungo termine a tasso non agevolato da Agenzie Fiscali</t>
  </si>
  <si>
    <t>E.5.03.06.01.006</t>
  </si>
  <si>
    <t>Riscossione crediti di medio-lungo termine a tasso non agevolato da enti di regolazione dell'attività economica</t>
  </si>
  <si>
    <t>E.5.03.06.01.007</t>
  </si>
  <si>
    <t>Riscossione crediti di medio-lungo termine a tasso non agevolato da Gruppo Equitalia</t>
  </si>
  <si>
    <t>E.5.03.06.01.008</t>
  </si>
  <si>
    <t>Riscossione crediti di medio-lungo termine a tasso non agevolato da Anas S.p.A.</t>
  </si>
  <si>
    <t>E.5.03.06.01.009</t>
  </si>
  <si>
    <t>Riscossione crediti di medio-lungo termine a tasso non agevolato da altri enti centrali produttori di servizi economici</t>
  </si>
  <si>
    <t>E.5.03.06.01.010</t>
  </si>
  <si>
    <t>Riscossione crediti di medio-lungo termine a tasso non agevolato da autorità amministrative indipendenti</t>
  </si>
  <si>
    <t>E.5.03.06.01.011</t>
  </si>
  <si>
    <t>Riscossione crediti di medio-lungo termine a tasso non agevolato da enti centrali a struttura associativa</t>
  </si>
  <si>
    <t>E.5.03.06.01.012</t>
  </si>
  <si>
    <t>Riscossione crediti di medio-lungo termine a tasso non agevolato da enti centrali produttori di servizi assistenziali, ricreativi e culturali</t>
  </si>
  <si>
    <t>E.5.03.06.01.013</t>
  </si>
  <si>
    <t>Riscossione crediti di medio-lungo termine a tasso non agevolato da enti e istituzioni centrali di ricerca e Istituti e stazioni sperimentali per la ricerca</t>
  </si>
  <si>
    <t>E.5.03.06.01.999</t>
  </si>
  <si>
    <t>Riscossione crediti di medio-lungo termine a tasso non agevolato da altre Amministrazioni Centrali n.a.c.</t>
  </si>
  <si>
    <t>E.5.03.06.02.000</t>
  </si>
  <si>
    <t>Riscossione crediti di medio-lungo termine a tasso non agevolato da Amministrazioni Locali</t>
  </si>
  <si>
    <t>E.5.03.06.02.001</t>
  </si>
  <si>
    <t>Riscossione crediti di medio-lungo termine a tasso non agevolato da Regioni e province autonome</t>
  </si>
  <si>
    <t>E.5.03.06.02.002</t>
  </si>
  <si>
    <t>Riscossione crediti di medio-lungo termine a tasso non agevolato da Province</t>
  </si>
  <si>
    <t>E.5.03.06.02.003</t>
  </si>
  <si>
    <t>Riscossione crediti di medio-lungo termine a tasso non agevolato da Comuni</t>
  </si>
  <si>
    <t>E.5.03.06.02.004</t>
  </si>
  <si>
    <t>Riscossione crediti di medio-lungo termine a tasso non agevolato da Città metropolitane e Roma capitale</t>
  </si>
  <si>
    <t>E.5.03.06.02.005</t>
  </si>
  <si>
    <t>Riscossione crediti di medio-lungo termine a tasso non agevolato da Unioni di Comuni</t>
  </si>
  <si>
    <t>E.5.03.06.02.006</t>
  </si>
  <si>
    <t>Riscossione crediti di medio-lungo termine a tasso non agevolato da Comunità Montane</t>
  </si>
  <si>
    <t>E.5.03.06.02.007</t>
  </si>
  <si>
    <t>Riscossione crediti di medio-lungo termine a tasso non agevolato da Camere di Commercio</t>
  </si>
  <si>
    <t>E.5.03.06.02.008</t>
  </si>
  <si>
    <t>Riscossione crediti di medio-lungo termine a tasso non agevolato da Università</t>
  </si>
  <si>
    <t>E.5.03.06.02.009</t>
  </si>
  <si>
    <t>Riscossione crediti di medio-lungo termine a tasso non agevolato da Parchi nazionali e consorzi ed enti autonomi gestori di parchi e aree naturali protette</t>
  </si>
  <si>
    <t>E.5.03.06.02.010</t>
  </si>
  <si>
    <t>Riscossione crediti di medio-lungo termine a tasso non agevolato da Autorità Portuali</t>
  </si>
  <si>
    <t>E.5.03.06.02.011</t>
  </si>
  <si>
    <t xml:space="preserve">Riscossione crediti di medio-lungo termine a tasso non agevolato da Aziende sanitarie locali </t>
  </si>
  <si>
    <t>E.5.03.06.02.012</t>
  </si>
  <si>
    <t>Riscossione crediti di medio-lungo termine a tasso non agevolato da Aziende ospedaliere e Aziende ospedaliere universitarie integrate con il SSN</t>
  </si>
  <si>
    <t>E.5.03.06.02.013</t>
  </si>
  <si>
    <t>Riscossione crediti di medio-lungo termine a tasso non agevolato da Policlinici</t>
  </si>
  <si>
    <t>E.5.03.06.02.014</t>
  </si>
  <si>
    <t>Riscossione crediti di medio-lungo termine a tasso non agevolato da Istituti di ricovero e cura a carattere scientifico pubblici</t>
  </si>
  <si>
    <t>E.5.03.06.02.015</t>
  </si>
  <si>
    <t>Riscossione crediti di medio-lungo termine a tasso non agevolato da altre Amministrazioni Locali produttrici di servizi sanitari</t>
  </si>
  <si>
    <t>E.5.03.06.02.016</t>
  </si>
  <si>
    <t>Riscossione crediti di medio-lungo termine a tasso non agevolato da Agenzie regionali per le erogazioni in agricoltura</t>
  </si>
  <si>
    <t>E.5.03.06.02.017</t>
  </si>
  <si>
    <t>Riscossione crediti di medio-lungo termine a tasso non agevolato da altri enti e agenzie regionali e sub regionali</t>
  </si>
  <si>
    <t>E.5.03.06.02.018</t>
  </si>
  <si>
    <t>Riscossione crediti di medio-lungo termine a tasso non agevolato da Consorzi di enti locali</t>
  </si>
  <si>
    <t>E.5.03.06.02.019</t>
  </si>
  <si>
    <t>Riscossione crediti di medio-lungo termine a tasso non agevolato da Fondazioni e istituzioni liriche locali e da teatri stabili di iniziativa pubblica</t>
  </si>
  <si>
    <t>E.5.03.06.02.999</t>
  </si>
  <si>
    <t>Riscossione crediti di medio-lungo termine a tasso non agevolato da altre Amministrazioni Locali n.a.c.</t>
  </si>
  <si>
    <t>E.5.03.06.03.000</t>
  </si>
  <si>
    <t>Riscossione crediti di medio-lungo termine a tasso non agevolato da Enti di Previdenza</t>
  </si>
  <si>
    <t>E.5.03.06.03.001</t>
  </si>
  <si>
    <t>Riscossione crediti di medio-lungo termine a tasso non agevolato da INPS</t>
  </si>
  <si>
    <t>E.5.03.06.03.002</t>
  </si>
  <si>
    <t>Riscossione crediti di medio-lungo termine a tasso non agevolato da INAIL</t>
  </si>
  <si>
    <t>E.5.03.06.03.999</t>
  </si>
  <si>
    <t>Riscossione crediti di medio-lungo termine a tasso non agevolato da altri Enti di Previdenza n.a.c.</t>
  </si>
  <si>
    <t>E.5.03.06.04.000</t>
  </si>
  <si>
    <t>Riscossione crediti di medio-lungo termine a tasso non agevolato da organismi interni e/o unità locali della amministrazione</t>
  </si>
  <si>
    <t>E.5.03.06.04.001</t>
  </si>
  <si>
    <t>E.5.03.07.00.000</t>
  </si>
  <si>
    <t>Riscossione crediti di medio-lungo termine a tasso non agevolato da Famiglie</t>
  </si>
  <si>
    <t>E.5.03.07.01.000</t>
  </si>
  <si>
    <t>E.5.03.07.01.001</t>
  </si>
  <si>
    <t>E.5.03.08.00.000</t>
  </si>
  <si>
    <t>Riscossione crediti di medio-lungo termine a tasso non agevolato da Imprese</t>
  </si>
  <si>
    <t>E.5.03.08.01.000</t>
  </si>
  <si>
    <t>Riscossione crediti di medio-lungo termine a tasso non agevolato da imprese controllate</t>
  </si>
  <si>
    <t>E.5.03.08.01.001</t>
  </si>
  <si>
    <t>E.5.03.08.02.000</t>
  </si>
  <si>
    <t>Riscossione crediti di medio-lungo termine a tasso non agevolato da altre imprese partecipate</t>
  </si>
  <si>
    <t>E.5.03.08.02.001</t>
  </si>
  <si>
    <t>E.5.03.08.03.000</t>
  </si>
  <si>
    <t>Riscossione crediti di medio-lungo termine a tasso non agevolato da Cassa Depositi e Prestiti</t>
  </si>
  <si>
    <t>E.5.03.08.03.001</t>
  </si>
  <si>
    <t>E.5.03.08.99.000</t>
  </si>
  <si>
    <t>Riscossione crediti di medio-lungo termine a tasso non agevolato da altre Imprese</t>
  </si>
  <si>
    <t>E.5.03.08.99.999</t>
  </si>
  <si>
    <t>E.5.03.09.00.000</t>
  </si>
  <si>
    <t xml:space="preserve">Riscossione crediti di medio-lungo termine a tasso non agevolato da Istituzioni Sociali Private </t>
  </si>
  <si>
    <t>E.5.03.09.01.000</t>
  </si>
  <si>
    <t>E.5.03.09.01.001</t>
  </si>
  <si>
    <t>E.5.03.10.00.000</t>
  </si>
  <si>
    <t>Riscossione crediti di medio-lungo termine a tasso non agevolato dall'Unione Europea e dal Resto del Mondo</t>
  </si>
  <si>
    <t>E.5.03.10.01.000</t>
  </si>
  <si>
    <t>Riscossione crediti di medio-lungo termine a tasso non agevolato dall'Unione Europea</t>
  </si>
  <si>
    <t>E.5.03.10.01.001</t>
  </si>
  <si>
    <t>E.5.03.10.02.000</t>
  </si>
  <si>
    <t>Riscossione crediti di medio-lungo termine a tasso non agevolato dal Resto del Mondo</t>
  </si>
  <si>
    <t>E.5.03.10.02.001</t>
  </si>
  <si>
    <t>E.5.03.11.00.000</t>
  </si>
  <si>
    <t>Riscossione crediti sorti a seguito di escussione di garanzie in favore di Amministrazioni Pubbliche</t>
  </si>
  <si>
    <t>E.5.03.11.01.000</t>
  </si>
  <si>
    <t>Riscossione crediti sorti a seguito di escussione di garanzie in favore di Amministrazioni Centrali</t>
  </si>
  <si>
    <t>E.5.03.11.01.001</t>
  </si>
  <si>
    <t>Riscossione crediti sorti a seguito di escussione di garanzie in favore di Ministeri</t>
  </si>
  <si>
    <t>E.5.03.11.01.003</t>
  </si>
  <si>
    <t>Riscossione crediti sorti a seguito di escussione di garanzie in favore di Presidenza del Consiglio dei Ministri</t>
  </si>
  <si>
    <t>E.5.03.11.01.004</t>
  </si>
  <si>
    <t>Riscossione crediti sorti a seguito di escussione di garanzie in favore di Organi Costituzionali e di rilievo costituzionale</t>
  </si>
  <si>
    <t>E.5.03.11.01.005</t>
  </si>
  <si>
    <t>Riscossione crediti sorti a seguito di escussione di garanzie in favore di Agenzie Fiscali</t>
  </si>
  <si>
    <t>E.5.03.11.01.006</t>
  </si>
  <si>
    <t>Riscossione crediti sorti a seguito di escussione di garanzie in favore di enti di regolazione dell'attività economica</t>
  </si>
  <si>
    <t>E.5.03.11.01.007</t>
  </si>
  <si>
    <t>Riscossione crediti sorti a seguito di escussione di garanzie in favore di Gruppo Equitalia</t>
  </si>
  <si>
    <t>E.5.03.11.01.008</t>
  </si>
  <si>
    <t>Riscossione crediti sorti a seguito di escussione di garanzie in favore di Anas S.p.A.</t>
  </si>
  <si>
    <t>E.5.03.11.01.009</t>
  </si>
  <si>
    <t>Riscossione crediti sorti a seguito di escussione di garanzie in favore di altri enti centrali produttori di servizi economici</t>
  </si>
  <si>
    <t>E.5.03.11.01.010</t>
  </si>
  <si>
    <t>Riscossione crediti sorti a seguito di escussione di garanzie in favore di autorità amministrative indipendenti</t>
  </si>
  <si>
    <t>E.5.03.11.01.011</t>
  </si>
  <si>
    <t>Riscossione crediti sorti a seguito di escussione di garanzie in favore di enti centrali a struttura associativa</t>
  </si>
  <si>
    <t>E.5.03.11.01.012</t>
  </si>
  <si>
    <t>Riscossione crediti sorti a seguito di escussione di garanzie in favore di enti centrali produttori di servizi assistenziali, ricreativi e culturali</t>
  </si>
  <si>
    <t>E.5.03.11.01.013</t>
  </si>
  <si>
    <t>Riscossione crediti sorti a seguito di escussione di garanzie in favore di enti e istituzioni centrali di ricerca e Istituti e stazioni sperimentali per la ricerca</t>
  </si>
  <si>
    <t>E.5.03.11.01.999</t>
  </si>
  <si>
    <t>Riscossione crediti sorti a seguito di escussione di garanzie in favore di altre Amministrazioni Centrali n.a.c.</t>
  </si>
  <si>
    <t>E.5.03.11.02.000</t>
  </si>
  <si>
    <t>Riscossione crediti sorti a seguito di escussione di garanzie in favore di Amministrazioni Locali</t>
  </si>
  <si>
    <t>E.5.03.11.02.001</t>
  </si>
  <si>
    <t>Riscossione crediti sorti a seguito di escussione di garanzie in favore di Regioni e province autonome</t>
  </si>
  <si>
    <t>E.5.03.11.02.002</t>
  </si>
  <si>
    <t>Riscossione crediti sorti a seguito di escussione di garanzie in favore di Province</t>
  </si>
  <si>
    <t>E.5.03.11.02.003</t>
  </si>
  <si>
    <t>Riscossione crediti sorti a seguito di escussione di garanzie in favore di Comuni</t>
  </si>
  <si>
    <t>E.5.03.11.02.004</t>
  </si>
  <si>
    <t>Riscossione crediti sorti a seguito di escussione di garanzie in favore di Città metropolitane e Roma capitale</t>
  </si>
  <si>
    <t>E.5.03.11.02.005</t>
  </si>
  <si>
    <t>Riscossione crediti sorti a seguito di escussione di garanzie in favore di Unioni di Comuni</t>
  </si>
  <si>
    <t>E.5.03.11.02.006</t>
  </si>
  <si>
    <t>Riscossione crediti sorti a seguito di escussione di garanzie in favore di Comunità Montane</t>
  </si>
  <si>
    <t>E.5.03.11.02.007</t>
  </si>
  <si>
    <t>Riscossione crediti sorti a seguito di escussione di garanzie in favore di Camere di Commercio</t>
  </si>
  <si>
    <t>E.5.03.11.02.008</t>
  </si>
  <si>
    <t>Riscossione crediti sorti a seguito di escussione di garanzie in favore di Università</t>
  </si>
  <si>
    <t>E.5.03.11.02.009</t>
  </si>
  <si>
    <t>Riscossione crediti sorti a seguito di escussione di garanzie in favore di Parchi nazionali e consorzi ed enti autonomi gestori di parchi e aree naturali protette</t>
  </si>
  <si>
    <t>E.5.03.11.02.010</t>
  </si>
  <si>
    <t>Riscossione crediti sorti a seguito di escussione di garanzie in favore di Autorità Portuali</t>
  </si>
  <si>
    <t>E.5.03.11.02.011</t>
  </si>
  <si>
    <t xml:space="preserve">Riscossione crediti sorti a seguito di escussione di garanzie in favore di Aziende sanitarie locali </t>
  </si>
  <si>
    <t>E.5.03.11.02.012</t>
  </si>
  <si>
    <t>Riscossione crediti sorti a seguito di escussione di garanzie in favore di Aziende ospedaliere e Aziende ospedaliere universitarie integrate con il SSN</t>
  </si>
  <si>
    <t>E.5.03.11.02.013</t>
  </si>
  <si>
    <t>Riscossione crediti sorti a seguito di escussione di garanzie in favore di Policlinici</t>
  </si>
  <si>
    <t>E.5.03.11.02.014</t>
  </si>
  <si>
    <t>Riscossione crediti sorti a seguito di escussione di garanzie in favore di Istituti di ricovero e cura a carattere scientifico pubblici</t>
  </si>
  <si>
    <t>E.5.03.11.02.015</t>
  </si>
  <si>
    <t>Riscossione crediti sorti a seguito di escussione di garanzie in favore di altre Amministrazioni Locali produttrici di servizi sanitari</t>
  </si>
  <si>
    <t>E.5.03.11.02.016</t>
  </si>
  <si>
    <t>Riscossione crediti sorti a seguito di escussione di garanzie in favore di Agenzie regionali per le erogazioni in agricoltura</t>
  </si>
  <si>
    <t>E.5.03.11.02.017</t>
  </si>
  <si>
    <t>Riscossione crediti sorti a seguito di escussione di garanzie in favore di altri enti e agenzie regionali e sub regionali</t>
  </si>
  <si>
    <t>E.5.03.11.02.018</t>
  </si>
  <si>
    <t>Riscossione crediti sorti a seguito di escussione di garanzie in favore di Consorzi di enti locali</t>
  </si>
  <si>
    <t>E.5.03.11.02.019</t>
  </si>
  <si>
    <t>Riscossione crediti sorti a seguito di escussione di garanzie in favore di Fondazioni e istituzioni liriche locali e a Teatri stabili di iniziativa pubblica</t>
  </si>
  <si>
    <t>E.5.03.11.02.999</t>
  </si>
  <si>
    <t>Riscossione crediti sorti a seguito di escussione di garanzie in favore di altre Amministrazioni Locali n.a.c.</t>
  </si>
  <si>
    <t>E.5.03.11.03.000</t>
  </si>
  <si>
    <t>Riscossione crediti sorti a seguito di escussione di garanzie in favore di Enti di Previdenza</t>
  </si>
  <si>
    <t>E.5.03.11.03.001</t>
  </si>
  <si>
    <t>Riscossione crediti sorti a seguito di escussione di garanzie in favore di INPS</t>
  </si>
  <si>
    <t>E.5.03.11.03.002</t>
  </si>
  <si>
    <t>Riscossione crediti sorti a seguito di escussione di garanzie in favore di INAIL</t>
  </si>
  <si>
    <t>E.5.03.11.03.999</t>
  </si>
  <si>
    <t>Riscossione crediti sorti a seguito di escussione di garanzie in favore di altri Enti di Previdenza</t>
  </si>
  <si>
    <t>E.5.03.12.00.000</t>
  </si>
  <si>
    <t>Riscossione crediti sorti a seguito di escussione di garanzie in favore di Famiglie</t>
  </si>
  <si>
    <t>E.5.03.12.01.000</t>
  </si>
  <si>
    <t>E.5.03.12.01.001</t>
  </si>
  <si>
    <t>E.5.03.13.00.000</t>
  </si>
  <si>
    <t>Riscossione crediti sorti a seguito di escussione di garanzie in favore di Imprese</t>
  </si>
  <si>
    <t>E.5.03.13.01.000</t>
  </si>
  <si>
    <t>Riscossione crediti sorti a seguito di escussione di garanzie in favore di imprese controllate</t>
  </si>
  <si>
    <t>E.5.03.13.01.001</t>
  </si>
  <si>
    <t>E.5.03.13.02.000</t>
  </si>
  <si>
    <t>Riscossione crediti sorti a seguito di escussione di garanzie in favore di altre imprese partecipate</t>
  </si>
  <si>
    <t>E.5.03.13.02.001</t>
  </si>
  <si>
    <t>E.5.03.13.03.000</t>
  </si>
  <si>
    <t>Riscossione crediti sorti a seguito di escussione di garanzie in favore della Cassa Depositi e Prestiti - SPA</t>
  </si>
  <si>
    <t>E.5.03.13.03.001</t>
  </si>
  <si>
    <t>E.5.03.13.99.000</t>
  </si>
  <si>
    <t>Riscossione crediti sorti a seguito di escussione di garanzie in favore di altre Imprese</t>
  </si>
  <si>
    <t>E.5.03.13.99.999</t>
  </si>
  <si>
    <t>E.5.03.14.00.000</t>
  </si>
  <si>
    <t xml:space="preserve">Riscossione crediti sorti a seguito di escussione di garanzie in favore di Istituzioni Sociali Private </t>
  </si>
  <si>
    <t>E.5.03.14.01.000</t>
  </si>
  <si>
    <t>E.5.03.14.01.001</t>
  </si>
  <si>
    <t>E.5.03.15.00.000</t>
  </si>
  <si>
    <t>Riscossione crediti sorti a seguito di escussione di garanzie in favore dell'Unione Europea e del Resto del Mondo</t>
  </si>
  <si>
    <t>E.5.03.15.01.000</t>
  </si>
  <si>
    <t>Riscossione crediti sorti a seguito di escussione di garanzie in favore dell'Unione Europea</t>
  </si>
  <si>
    <t>E.5.03.15.01.001</t>
  </si>
  <si>
    <t>E.5.03.15.02.000</t>
  </si>
  <si>
    <t>Riscossione crediti sorti a seguito di escussione di garanzie in favore del Resto del Mondo</t>
  </si>
  <si>
    <t>E.5.03.15.02.001</t>
  </si>
  <si>
    <t>E.5.04.00.00.000</t>
  </si>
  <si>
    <t>Altre entrate per riduzione di attività finanziarie</t>
  </si>
  <si>
    <t>E.5.04.01.00.000</t>
  </si>
  <si>
    <t>Altre entrate per riduzione di altre attività finanziarie verso Amministrazioni Pubbliche</t>
  </si>
  <si>
    <t>E.5.04.01.01.000</t>
  </si>
  <si>
    <t>Altre entrate per riduzione di altre attività finanziarie verso Amministrazioni Centrali</t>
  </si>
  <si>
    <t>E.5.04.01.01.001</t>
  </si>
  <si>
    <t>Altre entrate per riduzione di altre attività finanziarie verso Ministeri</t>
  </si>
  <si>
    <t>E.5.04.01.01.003</t>
  </si>
  <si>
    <t>Altre entrate per riduzione di altre attività finanziarie verso Presidenza del Consiglio dei Ministri</t>
  </si>
  <si>
    <t>E.5.04.01.01.004</t>
  </si>
  <si>
    <t>Altre entrate per riduzione di altre attività finanziarie verso Organi Costituzionali e di rilievo costituzionale</t>
  </si>
  <si>
    <t>E.5.04.01.01.005</t>
  </si>
  <si>
    <t>Altre entrate per riduzione di altre attività finanziarie verso Agenzie Fiscali</t>
  </si>
  <si>
    <t>E.5.04.01.01.006</t>
  </si>
  <si>
    <t>Altre entrate per riduzione di altre attività finanziarie verso enti di regolazione dell'attività economica</t>
  </si>
  <si>
    <t>E.5.04.01.01.007</t>
  </si>
  <si>
    <t>Altre entrate per riduzione di altre attività finanziarie verso Gruppo Equitalia</t>
  </si>
  <si>
    <t>E.5.04.01.01.008</t>
  </si>
  <si>
    <t>Altre entrate per riduzione di altre attività finanziarie verso Anas S.p.A.</t>
  </si>
  <si>
    <t>E.5.04.01.01.009</t>
  </si>
  <si>
    <t>Altre entrate per riduzione di altre attività finanziarie verso altri enti centrali produttori di servizi economici</t>
  </si>
  <si>
    <t>E.5.04.01.01.010</t>
  </si>
  <si>
    <t>Altre entrate per riduzione di altre attività finanziarie verso autorità amministrative indipendenti</t>
  </si>
  <si>
    <t>E.5.04.01.01.011</t>
  </si>
  <si>
    <t>Altre entrate per riduzione di altre attività finanziarie verso enti centrali a struttura associativa</t>
  </si>
  <si>
    <t>E.5.04.01.01.012</t>
  </si>
  <si>
    <t>Altre entrate per riduzione di altre attività finanziarie verso enti centrali produttori di servizi assistenziali, ricreativi e culturali</t>
  </si>
  <si>
    <t>E.5.04.01.01.013</t>
  </si>
  <si>
    <t>Altre entrate per riduzione di altre attività finanziarie verso enti e istituzioni centrali di ricerca e Istituti e stazioni sperimentali per la ricerca</t>
  </si>
  <si>
    <t>E.5.04.01.01.999</t>
  </si>
  <si>
    <t>Altre entrate per riduzione di altre attività finanziarie verso altre Amministrazioni Centrali n.a.c.</t>
  </si>
  <si>
    <t>E.5.04.01.02.000</t>
  </si>
  <si>
    <t>Altre entrate per riduzione di altre attività finanziarie verso Amministrazioni Locali</t>
  </si>
  <si>
    <t>E.5.04.01.02.001</t>
  </si>
  <si>
    <t>Altre entrate per riduzione di altre attività finanziarie verso Regioni e province autonome</t>
  </si>
  <si>
    <t>E.5.04.01.02.002</t>
  </si>
  <si>
    <t>Altre entrate per riduzione di altre attività finanziarie verso Province</t>
  </si>
  <si>
    <t>E.5.04.01.02.003</t>
  </si>
  <si>
    <t>Altre entrate per riduzione di altre attività finanziarie verso Comuni</t>
  </si>
  <si>
    <t>E.5.04.01.02.004</t>
  </si>
  <si>
    <t>Altre entrate per riduzione di altre attività finanziarie verso Città metropolitane e Roma capitale</t>
  </si>
  <si>
    <t>E.5.04.01.02.005</t>
  </si>
  <si>
    <t>Altre entrate per riduzione di altre attività finanziarie verso Unioni di Comuni</t>
  </si>
  <si>
    <t>E.5.04.01.02.006</t>
  </si>
  <si>
    <t>Altre entrate per riduzione di altre attività finanziarie verso Comunità Montane</t>
  </si>
  <si>
    <t>E.5.04.01.02.007</t>
  </si>
  <si>
    <t>Altre entrate per riduzione di altre attività finanziarie verso Camere di Commercio</t>
  </si>
  <si>
    <t>E.5.04.01.02.008</t>
  </si>
  <si>
    <t>Altre entrate per riduzione di altre attività finanziarie verso Università</t>
  </si>
  <si>
    <t>E.5.04.01.02.009</t>
  </si>
  <si>
    <t>Altre entrate per riduzione di altre attività finanziarie verso Parchi nazionali e consorzi ed enti autonomi gestori di parchi e aree naturali protette</t>
  </si>
  <si>
    <t>E.5.04.01.02.010</t>
  </si>
  <si>
    <t>Altre entrate per riduzione di altre attività finanziarie verso Autorità Portuali</t>
  </si>
  <si>
    <t>E.5.04.01.02.011</t>
  </si>
  <si>
    <t xml:space="preserve">Altre entrate per riduzione di altre attività finanziarie verso Aziende sanitarie locali </t>
  </si>
  <si>
    <t>E.5.04.01.02.012</t>
  </si>
  <si>
    <t>Altre entrate per riduzione di altre attività finanziarie verso Aziende ospedaliere e Aziende ospedaliere universitarie integrate con il SSN</t>
  </si>
  <si>
    <t>E.5.04.01.02.013</t>
  </si>
  <si>
    <t>Altre entrate per riduzione di altre attività finanziarie verso Policlinici</t>
  </si>
  <si>
    <t>E.5.04.01.02.014</t>
  </si>
  <si>
    <t>Altre entrate per riduzione di altre attività finanziarie verso Istituti di ricovero e cura a carattere scientifico pubblici</t>
  </si>
  <si>
    <t>E.5.04.01.02.015</t>
  </si>
  <si>
    <t>Altre entrate per riduzione di altre attività finanziarie verso altre Amministrazioni Locali produttrici di servizi sanitari</t>
  </si>
  <si>
    <t>E.5.04.01.02.016</t>
  </si>
  <si>
    <t>Altre entrate per riduzione di altre attività finanziarie verso Agenzie regionali per le erogazioni in agricoltura</t>
  </si>
  <si>
    <t>E.5.04.01.02.017</t>
  </si>
  <si>
    <t>Altre entrate per riduzione di altre attività finanziarie verso altri enti e agenzie regionali e sub regionali</t>
  </si>
  <si>
    <t>E.5.04.01.02.018</t>
  </si>
  <si>
    <t>Altre entrate per riduzione di altre attività finanziarie verso Consorzi di enti locali</t>
  </si>
  <si>
    <t>E.5.04.01.02.019</t>
  </si>
  <si>
    <t>Altre entrate per riduzione di altre attività finanziarie verso Fondazioni e istituzioni liriche locali e da teatri stabili di iniziativa pubblica</t>
  </si>
  <si>
    <t>E.5.04.01.02.999</t>
  </si>
  <si>
    <t>Altre entrate per riduzione di altre attività finanziarie verso altre Amministrazioni Locali n.a.c.</t>
  </si>
  <si>
    <t>E.5.04.01.03.000</t>
  </si>
  <si>
    <t>Altre entrate per riduzione di altre attività finanziarie verso Enti di Previdenza</t>
  </si>
  <si>
    <t>E.5.04.01.03.001</t>
  </si>
  <si>
    <t>Altre entrate per riduzione di altre attività finanziarie verso INPS</t>
  </si>
  <si>
    <t>E.5.04.01.03.002</t>
  </si>
  <si>
    <t>Altre entrate per riduzione di altre attività finanziarie verso INAIL</t>
  </si>
  <si>
    <t>E.5.04.01.03.999</t>
  </si>
  <si>
    <t>Altre entrate per riduzione di altre attività finanziarie verso altri Enti di Previdenza n.a.c.</t>
  </si>
  <si>
    <t>E.5.04.02.00.000</t>
  </si>
  <si>
    <t>Altre entrate per riduzione di altre attività finanziarie verso Famiglie</t>
  </si>
  <si>
    <t>E.5.04.02.01.000</t>
  </si>
  <si>
    <t>E.5.04.02.01.001</t>
  </si>
  <si>
    <t>E.5.04.03.00.000</t>
  </si>
  <si>
    <t>Altre entrate per riduzione di altre attività finanziarie verso Imprese</t>
  </si>
  <si>
    <t>E.5.04.03.01.000</t>
  </si>
  <si>
    <t>Altre entrate per riduzione di altre attività finanziarie verso imprese controllate</t>
  </si>
  <si>
    <t>E.5.04.03.01.001</t>
  </si>
  <si>
    <t>E.5.04.03.02.000</t>
  </si>
  <si>
    <t>Altre entrate per riduzione di altre attività finanziarie verso altre imprese partecipate</t>
  </si>
  <si>
    <t>E.5.04.03.02.001</t>
  </si>
  <si>
    <t>E.5.04.03.03.000</t>
  </si>
  <si>
    <t>Altre entrate per riduzione di altre attività finanziarie verso  Cassa Depositi e Prestiti</t>
  </si>
  <si>
    <t>E.5.04.03.03.001</t>
  </si>
  <si>
    <t>E.5.04.03.99.000</t>
  </si>
  <si>
    <t>Altre entrate per riduzione di altre attività finanziarie verso altre Imprese</t>
  </si>
  <si>
    <t>E.5.04.03.99.999</t>
  </si>
  <si>
    <t>E.5.04.04.00.000</t>
  </si>
  <si>
    <t xml:space="preserve">Altre entrate per riduzione di altre attività finanziarie verso Istituzioni Sociali Private </t>
  </si>
  <si>
    <t>E.5.04.04.01.000</t>
  </si>
  <si>
    <t>E.5.04.04.01.001</t>
  </si>
  <si>
    <t>E.5.04.05.00.000</t>
  </si>
  <si>
    <t>Altre entrate per riduzione di altre attività finanziarie verso Unione Europea e Resto del Mondo</t>
  </si>
  <si>
    <t>E.5.04.05.01.000</t>
  </si>
  <si>
    <t>Altre entrate per riduzione di altre attività finanziarie verso Unione Europea</t>
  </si>
  <si>
    <t>E.5.04.05.01.001</t>
  </si>
  <si>
    <t>E.5.04.05.02.000</t>
  </si>
  <si>
    <t>Altre entrate per riduzione di altre attività finanziarie verso Resto del Mondo</t>
  </si>
  <si>
    <t>E.5.04.05.02.001</t>
  </si>
  <si>
    <t>E.5.04.06.00.000</t>
  </si>
  <si>
    <t>Prelievi dai conti di tesoreria statale diversi dalla Tesoreria Unica</t>
  </si>
  <si>
    <t>E.5.04.06.01.000</t>
  </si>
  <si>
    <t>E.5.04.06.01.001</t>
  </si>
  <si>
    <t>E.5.04.07.00.000</t>
  </si>
  <si>
    <t>Prelievi da depositi bancari</t>
  </si>
  <si>
    <t>E.5.04.07.01.000</t>
  </si>
  <si>
    <t>E.5.04.07.01.001</t>
  </si>
  <si>
    <t>E.5.04.08.00.000</t>
  </si>
  <si>
    <t>Entrate da derivati di ammortamento</t>
  </si>
  <si>
    <t>E.5.04.08.01.000</t>
  </si>
  <si>
    <t>E.5.04.08.01.001</t>
  </si>
  <si>
    <t>Entrate derivanti dalla chiusura di un derivato di ammortamento</t>
  </si>
  <si>
    <t>E.5.04.08.01.002</t>
  </si>
  <si>
    <t>Entrate derivanti dalla chiusura anticipata di un derivato di ammortamento</t>
  </si>
  <si>
    <t>E.6.00.00.00.000</t>
  </si>
  <si>
    <t>Accensione Prestiti</t>
  </si>
  <si>
    <t>E.6.01.00.00.000</t>
  </si>
  <si>
    <t>Emissione di titoli obbligazionari</t>
  </si>
  <si>
    <t>E.6.01.01.00.000</t>
  </si>
  <si>
    <t>Emissioni titoli obbligazionari a breve termine</t>
  </si>
  <si>
    <t>E.6.01.01.01.000</t>
  </si>
  <si>
    <t>Emissione di titoli obbligazionari a breve termine in valuta domestica</t>
  </si>
  <si>
    <t>E.6.01.01.01.001</t>
  </si>
  <si>
    <t>Emissione di titoli obbligazionari a breve termine a tasso fisso - valuta domestica</t>
  </si>
  <si>
    <t>E.6.01.01.01.002</t>
  </si>
  <si>
    <t>Emissione di titoli obbligazionari a breve termine a tasso variabile - valuta domestica</t>
  </si>
  <si>
    <t>E.6.01.01.02.000</t>
  </si>
  <si>
    <t>Emissione di titoli obbligazionari a breve termine in valuta estera</t>
  </si>
  <si>
    <t>E.6.01.01.02.001</t>
  </si>
  <si>
    <t>Emissione di titoli obbligazionari a breve termine a tasso fisso - valuta estera</t>
  </si>
  <si>
    <t>E.6.01.01.02.002</t>
  </si>
  <si>
    <t>Emissione di titoli obbligazionari a breve termine a tasso variabile - valuta estera</t>
  </si>
  <si>
    <t>E.6.01.02.00.000</t>
  </si>
  <si>
    <t>Emissioni titoli obbligazionari a medio-lungo termine</t>
  </si>
  <si>
    <t>E.6.01.02.01.000</t>
  </si>
  <si>
    <t>Emissione di titoli obbligazionari a medio-lungo termine in valuta domestica</t>
  </si>
  <si>
    <t>E.6.01.02.01.001</t>
  </si>
  <si>
    <t>Emissione di titoli obbligazionari a medio-lungo termine a tasso fisso - valuta domestica</t>
  </si>
  <si>
    <t>E.6.01.02.01.002</t>
  </si>
  <si>
    <t>Emissione di titoli obbligazionari a medio-lungo termine a tasso variabile - valuta domestica</t>
  </si>
  <si>
    <t>E.6.01.02.02.000</t>
  </si>
  <si>
    <t>Emissione di titoli obbligazionari a medio-lungo termine in valuta estera</t>
  </si>
  <si>
    <t>E.6.01.02.02.001</t>
  </si>
  <si>
    <t>Emissione di titoli obbligazionari a medio-lungo termine a tasso fisso - valuta estera</t>
  </si>
  <si>
    <t>E.6.01.02.02.002</t>
  </si>
  <si>
    <t>Emissione di titoli obbligazionari a medio-lungo termine a tasso variabile - valuta estera</t>
  </si>
  <si>
    <t>E.6.02.00.00.000</t>
  </si>
  <si>
    <t>Accensione prestiti a breve termine</t>
  </si>
  <si>
    <t>E.6.02.01.00.000</t>
  </si>
  <si>
    <t>Finanziamenti a breve termine</t>
  </si>
  <si>
    <t>E.6.02.01.01.000</t>
  </si>
  <si>
    <t>Finanziamenti a breve termine da Amministrazioni Centrali</t>
  </si>
  <si>
    <t>E.6.02.01.01.001</t>
  </si>
  <si>
    <t>Finanziamenti a breve termine da Ministeri</t>
  </si>
  <si>
    <t>E.6.02.01.01.002</t>
  </si>
  <si>
    <t>Finanziamenti a breve termine da Presidenza del Consiglio dei Ministri</t>
  </si>
  <si>
    <t>E.6.02.01.01.003</t>
  </si>
  <si>
    <t>Finanziamenti a breve termine da Organi Costituzionali e di rilievo costituzionale</t>
  </si>
  <si>
    <t>E.6.02.01.01.004</t>
  </si>
  <si>
    <t>Finanziamenti a breve termine da Agenzie Fiscali</t>
  </si>
  <si>
    <t>E.6.02.01.01.005</t>
  </si>
  <si>
    <t>Finanziamenti a breve termine da enti di regolazione dell'attività economica</t>
  </si>
  <si>
    <t>E.6.02.01.01.006</t>
  </si>
  <si>
    <t>Finanziamenti a breve termine da Gruppo Equitalia</t>
  </si>
  <si>
    <t>E.6.02.01.01.007</t>
  </si>
  <si>
    <t>Finanziamenti a breve termine da Anas S.p.A.</t>
  </si>
  <si>
    <t>E.6.02.01.01.008</t>
  </si>
  <si>
    <t>Finanziamenti a breve termine da altri enti centrali produttori di servizi economici</t>
  </si>
  <si>
    <t>E.6.02.01.01.009</t>
  </si>
  <si>
    <t>Finanziamenti a breve termine da autorità amministrative indipendenti</t>
  </si>
  <si>
    <t>E.6.02.01.01.010</t>
  </si>
  <si>
    <t>Finanziamenti a breve termine da enti centrali a struttura associativa</t>
  </si>
  <si>
    <t>E.6.02.01.01.011</t>
  </si>
  <si>
    <t>Finanziamenti a breve termine da enti centrali produttori di servizi assistenziali, ricreativi e culturali</t>
  </si>
  <si>
    <t>E.6.02.01.01.012</t>
  </si>
  <si>
    <t>Finanziamenti a breve termine da enti e istituzioni centrali di ricerca e Istituti e stazioni sperimentali per la ricerca</t>
  </si>
  <si>
    <t>E.6.02.01.01.999</t>
  </si>
  <si>
    <t>Finanziamenti a breve termine da altre Amministrazioni Centrali n.a.c.</t>
  </si>
  <si>
    <t>E.6.02.01.02.000</t>
  </si>
  <si>
    <t>Finanziamenti a breve termine da Amministrazioni Locali</t>
  </si>
  <si>
    <t>E.6.02.01.02.001</t>
  </si>
  <si>
    <t>Finanziamenti a breve termine da Regioni e province autonome</t>
  </si>
  <si>
    <t>E.6.02.01.02.002</t>
  </si>
  <si>
    <t>Finanziamenti a breve termine da Province</t>
  </si>
  <si>
    <t>E.6.02.01.02.003</t>
  </si>
  <si>
    <t>Finanziamenti a breve termine da Comuni</t>
  </si>
  <si>
    <t>E.6.02.01.02.004</t>
  </si>
  <si>
    <t>Finanziamenti a breve termine da Città metropolitane e Roma capitale</t>
  </si>
  <si>
    <t>E.6.02.01.02.005</t>
  </si>
  <si>
    <t>Finanziamenti a breve termine da Unioni di Comuni</t>
  </si>
  <si>
    <t>E.6.02.01.02.006</t>
  </si>
  <si>
    <t>Finanziamenti a breve termine da Comunità Montane</t>
  </si>
  <si>
    <t>E.6.02.01.02.007</t>
  </si>
  <si>
    <t>Finanziamenti a breve termine da Camere di Commercio</t>
  </si>
  <si>
    <t>E.6.02.01.02.008</t>
  </si>
  <si>
    <t>Finanziamenti a breve termine da Università</t>
  </si>
  <si>
    <t>E.6.02.01.02.009</t>
  </si>
  <si>
    <t>Finanziamenti a breve termine da Parchi nazionali e consorzi ed enti autonomi gestori di parchi e aree naturali protette</t>
  </si>
  <si>
    <t>E.6.02.01.02.010</t>
  </si>
  <si>
    <t>Finanziamenti a breve termine da Autorità Portuali</t>
  </si>
  <si>
    <t>E.6.02.01.02.011</t>
  </si>
  <si>
    <t xml:space="preserve">Finanziamenti a breve termine da Aziende sanitarie locali </t>
  </si>
  <si>
    <t>E.6.02.01.02.012</t>
  </si>
  <si>
    <t>Finanziamenti a breve termine da Aziende ospedaliere e Aziende ospedaliere universitarie integrate con il SSN</t>
  </si>
  <si>
    <t>E.6.02.01.02.013</t>
  </si>
  <si>
    <t>Finanziamenti a breve termine da Policlinici</t>
  </si>
  <si>
    <t>E.6.02.01.02.014</t>
  </si>
  <si>
    <t>Finanziamenti a breve termine da Istituti di ricovero e cura a carattere scientifico pubblici</t>
  </si>
  <si>
    <t>E.6.02.01.02.015</t>
  </si>
  <si>
    <t>Finanziamenti a breve termine da altre Amministrazioni Locali produttrici di servizi sanitari</t>
  </si>
  <si>
    <t>E.6.02.01.02.016</t>
  </si>
  <si>
    <t>Finanziamenti a breve termine da Agenzie regionali per le erogazioni in agricoltura</t>
  </si>
  <si>
    <t>E.6.02.01.02.017</t>
  </si>
  <si>
    <t>Finanziamenti a breve termine da altri enti e agenzie regionali e sub regionali</t>
  </si>
  <si>
    <t>E.6.02.01.02.018</t>
  </si>
  <si>
    <t>Finanziamenti a breve termine da Consorzi di enti locali</t>
  </si>
  <si>
    <t>E.6.02.01.02.019</t>
  </si>
  <si>
    <t>Finanziamenti a breve termine da Fondazioni e istituzioni liriche locali e da teatri stabili di iniziativa pubblica</t>
  </si>
  <si>
    <t>E.6.02.01.02.999</t>
  </si>
  <si>
    <t>Finanziamenti a breve termine da altre Amministrazioni Locali n.a.c.</t>
  </si>
  <si>
    <t>E.6.02.01.03.000</t>
  </si>
  <si>
    <t>Finanziamenti a breve termine da Enti previdenziali</t>
  </si>
  <si>
    <t>E.6.02.01.03.001</t>
  </si>
  <si>
    <t>Finanziamenti a breve termine da INPS</t>
  </si>
  <si>
    <t>E.6.02.01.03.002</t>
  </si>
  <si>
    <t>Finanziamenti a breve termine da INAIL</t>
  </si>
  <si>
    <t>E.6.02.01.03.999</t>
  </si>
  <si>
    <t>Finanziamenti a breve termine da altri Enti di Previdenza n.a.c.</t>
  </si>
  <si>
    <t>E.6.02.01.04.000</t>
  </si>
  <si>
    <t>Finanziamenti a breve termine da Imprese</t>
  </si>
  <si>
    <t>E.6.02.01.04.001</t>
  </si>
  <si>
    <t>Finanziamenti a breve termine da imprese controllate</t>
  </si>
  <si>
    <t>E.6.02.01.04.002</t>
  </si>
  <si>
    <t>Finanziamenti a breve termine da altre imprese partecipate</t>
  </si>
  <si>
    <t>E.6.02.01.04.999</t>
  </si>
  <si>
    <t>Finanziamenti a breve termine da altre imprese</t>
  </si>
  <si>
    <t>E.6.02.01.99.000</t>
  </si>
  <si>
    <t>Finanziamenti a breve termine da altri soggetti</t>
  </si>
  <si>
    <t>E.6.02.01.99.001</t>
  </si>
  <si>
    <t>E.6.02.02.00.000</t>
  </si>
  <si>
    <t>Anticipazioni</t>
  </si>
  <si>
    <t>E.6.02.02.01.000</t>
  </si>
  <si>
    <t>Anticipazioni a titolo oneroso</t>
  </si>
  <si>
    <t>E.6.02.02.01.001</t>
  </si>
  <si>
    <t>Anticipazioni da Amministrazioni Centrali</t>
  </si>
  <si>
    <t>E.6.02.02.01.002</t>
  </si>
  <si>
    <t>Anticipazioni da Amministrazioni Locali</t>
  </si>
  <si>
    <t>E.6.02.02.01.003</t>
  </si>
  <si>
    <t>Anticipazioni da Enti di Previdenza</t>
  </si>
  <si>
    <t>E.6.02.02.01.999</t>
  </si>
  <si>
    <t>Anticipazioni da altri soggetti</t>
  </si>
  <si>
    <t>E.6.02.02.02.000</t>
  </si>
  <si>
    <t>Anticipazioni a titolo non oneroso</t>
  </si>
  <si>
    <t>E.6.02.02.02.001</t>
  </si>
  <si>
    <t>E.6.02.02.02.002</t>
  </si>
  <si>
    <t>E.6.02.02.02.003</t>
  </si>
  <si>
    <t>E.6.02.02.02.999</t>
  </si>
  <si>
    <t>E.6.03.00.00.000</t>
  </si>
  <si>
    <t>Accensione mutui e altri finanziamenti a medio lungo termine</t>
  </si>
  <si>
    <t>E.6.03.01.00.000</t>
  </si>
  <si>
    <t>Finanziamenti a medio lungo termine</t>
  </si>
  <si>
    <t>E.6.03.01.01.000</t>
  </si>
  <si>
    <t>Accensione mutui e altri finanziamenti a medio lungo termine da Amministrazioni Centrali</t>
  </si>
  <si>
    <t>E.6.03.01.01.001</t>
  </si>
  <si>
    <t>Accensione mutui e altri finanziamenti a medio lungo termine da Ministeri</t>
  </si>
  <si>
    <t>E.6.03.01.01.002</t>
  </si>
  <si>
    <t>Accensione mutui e altri finanziamenti a medio lungo termine da Presidenza del Consiglio dei Ministri</t>
  </si>
  <si>
    <t>E.6.03.01.01.003</t>
  </si>
  <si>
    <t>Accensione mutui e altri finanziamenti a medio lungo termine da Organi Costituzionali e di rilievo costituzionale</t>
  </si>
  <si>
    <t>E.6.03.01.01.004</t>
  </si>
  <si>
    <t>Accensione mutui e altri finanziamenti a medio lungo termine da Agenzie Fiscali</t>
  </si>
  <si>
    <t>E.6.03.01.01.005</t>
  </si>
  <si>
    <t>Accensione mutui e altri finanziamenti a medio lungo termine da enti di regolazione dell'attività economica</t>
  </si>
  <si>
    <t>E.6.03.01.01.006</t>
  </si>
  <si>
    <t>Accensione mutui e altri finanziamenti a medio lungo termine da Gruppo Equitalia</t>
  </si>
  <si>
    <t>E.6.03.01.01.007</t>
  </si>
  <si>
    <t>Accensione mutui e altri finanziamenti a medio lungo termine da Anas S.p.A.</t>
  </si>
  <si>
    <t>E.6.03.01.01.008</t>
  </si>
  <si>
    <t>Accensione mutui e altri finanziamenti a medio lungo termine da altri enti centrali produttori di servizi economici</t>
  </si>
  <si>
    <t>E.6.03.01.01.009</t>
  </si>
  <si>
    <t>Accensione mutui e altri finanziamenti a medio lungo termine da autorità amministrative indipendenti</t>
  </si>
  <si>
    <t>E.6.03.01.01.010</t>
  </si>
  <si>
    <t>Accensione mutui e altri finanziamenti a medio lungo termine da enti centrali a struttura associativa</t>
  </si>
  <si>
    <t>E.6.03.01.01.011</t>
  </si>
  <si>
    <t>Accensione mutui e altri finanziamenti a medio lungo termine da enti centrali produttori di servizi assistenziali, ricreativi e culturali</t>
  </si>
  <si>
    <t>E.6.03.01.01.012</t>
  </si>
  <si>
    <t>Accensione mutui e altri finanziamenti a medio lungo termine da enti e istituzioni centrali di ricerca e Istituti e stazioni sperimentali per la ricerca</t>
  </si>
  <si>
    <t>E.6.03.01.01.999</t>
  </si>
  <si>
    <t>Accensione mutui e altri finanziamenti a medio lungo termine da altre Amministrazioni Centrali n.a.c.</t>
  </si>
  <si>
    <t>E.6.03.01.02.000</t>
  </si>
  <si>
    <t>Accensione mutui e altri finanziamenti a medio lungo termine da Amministrazioni Locali</t>
  </si>
  <si>
    <t>E.6.03.01.02.001</t>
  </si>
  <si>
    <t>Accensione mutui e altri finanziamenti a medio lungo termine da Regioni e province autonome</t>
  </si>
  <si>
    <t>E.6.03.01.02.002</t>
  </si>
  <si>
    <t>Accensione mutui e altri finanziamenti a medio lungo termine da Province</t>
  </si>
  <si>
    <t>E.6.03.01.02.003</t>
  </si>
  <si>
    <t>Accensione mutui e altri finanziamenti a medio lungo termine da Comuni</t>
  </si>
  <si>
    <t>E.6.03.01.02.004</t>
  </si>
  <si>
    <t>Accensione mutui e altri finanziamenti a medio lungo termine da Città metropolitane e Roma capitale</t>
  </si>
  <si>
    <t>E.6.03.01.02.005</t>
  </si>
  <si>
    <t>Accensione mutui e altri finanziamenti a medio lungo termine da Unioni di Comuni</t>
  </si>
  <si>
    <t>E.6.03.01.02.006</t>
  </si>
  <si>
    <t>Accensione mutui e altri finanziamenti a medio lungo termine da Comunità Montane</t>
  </si>
  <si>
    <t>E.6.03.01.02.007</t>
  </si>
  <si>
    <t>Accensione mutui e altri finanziamenti a medio lungo termine da Camere di Commercio</t>
  </si>
  <si>
    <t>E.6.03.01.02.008</t>
  </si>
  <si>
    <t>Accensione mutui e altri finanziamenti a medio lungo termine da Università</t>
  </si>
  <si>
    <t>E.6.03.01.02.009</t>
  </si>
  <si>
    <t>Accensione mutui e altri finanziamenti a medio lungo termine da Parchi nazionali e consorzi ed enti autonomi gestori di parchi e aree naturali protette</t>
  </si>
  <si>
    <t>E.6.03.01.02.010</t>
  </si>
  <si>
    <t>Accensione mutui e altri finanziamenti a medio lungo termine da Autorità Portuali</t>
  </si>
  <si>
    <t>E.6.03.01.02.011</t>
  </si>
  <si>
    <t xml:space="preserve">Accensione mutui e altri finanziamenti a medio lungo termine da Aziende sanitarie locali </t>
  </si>
  <si>
    <t>E.6.03.01.02.012</t>
  </si>
  <si>
    <t>Accensione mutui e altri finanziamenti a medio lungo termine da Aziende ospedaliere e Aziende ospedaliere universitarie integrate con il SSN</t>
  </si>
  <si>
    <t>E.6.03.01.02.013</t>
  </si>
  <si>
    <t>Accensione mutui e altri finanziamenti a medio lungo termine da Policlinici</t>
  </si>
  <si>
    <t>E.6.03.01.02.014</t>
  </si>
  <si>
    <t>Accensione mutui e altri finanziamenti a medio lungo termine da Istituti di ricovero e cura a carattere scientifico pubblici</t>
  </si>
  <si>
    <t>E.6.03.01.02.015</t>
  </si>
  <si>
    <t>Accensione mutui e altri finanziamenti a medio lungo termine da altre Amministrazioni Locali produttrici di servizi sanitari</t>
  </si>
  <si>
    <t>E.6.03.01.02.016</t>
  </si>
  <si>
    <t>Accensione mutui e altri finanziamenti a medio lungo termine da Agenzie regionali per le erogazioni in agricoltura</t>
  </si>
  <si>
    <t>E.6.03.01.02.017</t>
  </si>
  <si>
    <t>Accensione mutui e altri finanziamenti a medio lungo termine da altri enti e agenzie regionali e sub regionali</t>
  </si>
  <si>
    <t>E.6.03.01.02.018</t>
  </si>
  <si>
    <t>Accensione mutui e altri finanziamenti a medio lungo termine da Consorzi di enti locali</t>
  </si>
  <si>
    <t>E.6.03.01.02.019</t>
  </si>
  <si>
    <t>Accensione mutui e altri finanziamenti a medio lungo termine da Fondazioni e istituzioni liriche locali e da teatri stabili di iniziativa pubblica</t>
  </si>
  <si>
    <t>E.6.03.01.02.999</t>
  </si>
  <si>
    <t>Accensione mutui e altri finanziamenti a medio lungo termine da altre Amministrazioni Locali n.a.c.</t>
  </si>
  <si>
    <t>E.6.03.01.03.000</t>
  </si>
  <si>
    <t>Accensione mutui e altri finanziamenti a medio lungo termine da Enti previdenziali</t>
  </si>
  <si>
    <t>E.6.03.01.03.001</t>
  </si>
  <si>
    <t>Accensione mutui e altri finanziamenti a medio lungo termine da INPS</t>
  </si>
  <si>
    <t>E.6.03.01.03.002</t>
  </si>
  <si>
    <t>Accensione mutui e altri finanziamenti a medio lungo termine da INAIL</t>
  </si>
  <si>
    <t>E.6.03.01.03.999</t>
  </si>
  <si>
    <t>Accensione mutui e altri finanziamenti a medio lungo termine da altri Enti di Previdenza n.a.c.</t>
  </si>
  <si>
    <t>E.6.03.01.04.000</t>
  </si>
  <si>
    <t>Accensione mutui e altri finanziamenti a medio lungo termine da Imprese</t>
  </si>
  <si>
    <t>E.6.03.01.04.001</t>
  </si>
  <si>
    <t>Accensione mutui e altri finanziamenti a medio lungo termine da imprese controllate</t>
  </si>
  <si>
    <t>E.6.03.01.04.002</t>
  </si>
  <si>
    <t>Accensione mutui e altri finanziamenti a medio lungo termine da altre imprese partecipate</t>
  </si>
  <si>
    <t>E.6.03.01.04.003</t>
  </si>
  <si>
    <t>Accensione mutui e altri finanziamenti a medio lungo termine da Cassa Depositi e Prestiti - SPA</t>
  </si>
  <si>
    <t>E.6.03.01.04.999</t>
  </si>
  <si>
    <t>Accensione mutui e altri finanziamenti a medio lungo termine da altre imprese</t>
  </si>
  <si>
    <t>E.6.03.01.05.000</t>
  </si>
  <si>
    <t>Accensione mutui e altri finanziamenti a medio lungo termine da altri soggetti con controparte residente</t>
  </si>
  <si>
    <t>E.6.03.01.05.001</t>
  </si>
  <si>
    <t>E.6.03.01.06.000</t>
  </si>
  <si>
    <t>Accensione mutui e altri finanziamenti a medio lungo termine da altri soggetti con controparte non residente</t>
  </si>
  <si>
    <t>E.6.03.01.06.001</t>
  </si>
  <si>
    <t>E.6.03.02.00.000</t>
  </si>
  <si>
    <t>Accensione prestiti da attualizzazione Contributi Pluriennali</t>
  </si>
  <si>
    <t>E.6.03.02.01.000</t>
  </si>
  <si>
    <t>E.6.03.02.01.001</t>
  </si>
  <si>
    <t>E.6.03.03.00.000</t>
  </si>
  <si>
    <t>Accensione prestiti a seguito di escussione di garanzie</t>
  </si>
  <si>
    <t>E.6.03.03.01.000</t>
  </si>
  <si>
    <t>Accensione prestiti concessi da Amministrazioni centrali a seguito di escussione di garanzie</t>
  </si>
  <si>
    <t>E.6.03.03.01.001</t>
  </si>
  <si>
    <t>Accensione prestiti concessi da Ministeri a seguito di escussione di garanzie</t>
  </si>
  <si>
    <t>E.6.03.03.01.002</t>
  </si>
  <si>
    <t>Accensione prestiti concessi da Presidenza del Consiglio dei Ministri a seguito di escussione di garanzie</t>
  </si>
  <si>
    <t>E.6.03.03.01.003</t>
  </si>
  <si>
    <t>Accensione prestiti concessi da Organi Costituzionali e di rilievo costituzionale a seguito di escussione di garanzie</t>
  </si>
  <si>
    <t>E.6.03.03.01.004</t>
  </si>
  <si>
    <t>Accensione prestiti concessi da Agenzie Fiscali a seguito di escussione di garanzie</t>
  </si>
  <si>
    <t>E.6.03.03.01.005</t>
  </si>
  <si>
    <t>Accensione prestiti concessi da enti di regolazione dell'attività economica a seguito di escussione di garanzie</t>
  </si>
  <si>
    <t>E.6.03.03.01.006</t>
  </si>
  <si>
    <t>Accensione prestiti concessi da Gruppo Equitalia a seguito di escussione di garanzie</t>
  </si>
  <si>
    <t>E.6.03.03.01.007</t>
  </si>
  <si>
    <t>Accensione prestiti concessi da Anas S.p.A. a seguito di escussione di garanzie</t>
  </si>
  <si>
    <t>E.6.03.03.01.008</t>
  </si>
  <si>
    <t>Accensione prestiti concessi da altri enti centrali produttori di servizi economici a seguito di escussione di garanzie</t>
  </si>
  <si>
    <t>E.6.03.03.01.009</t>
  </si>
  <si>
    <t>Accensione prestiti concessi da autorità amministrative indipendenti a seguito di escussione di garanzie</t>
  </si>
  <si>
    <t>E.6.03.03.01.010</t>
  </si>
  <si>
    <t>Accensione prestiti concessi da enti centrali a struttura associativa a seguito di escussione di garanzie</t>
  </si>
  <si>
    <t>E.6.03.03.01.011</t>
  </si>
  <si>
    <t>Accensione prestiti concessi da enti centrali produttori di servizi assistenziali, ricreativi e culturali a seguito di escussione di garanzie</t>
  </si>
  <si>
    <t>E.6.03.03.01.012</t>
  </si>
  <si>
    <t>Accensione prestiti concessi da enti e istituzioni centrali di ricerca e Istituti e stazioni sperimentali per la ricerca a seguito di escussione di garanzie</t>
  </si>
  <si>
    <t>E.6.03.03.01.999</t>
  </si>
  <si>
    <t>Accensione prestiti concessi da altre Amministrazioni Centrali n.a.c. a seguito di escussione di garanzie</t>
  </si>
  <si>
    <t>E.6.03.03.02.000</t>
  </si>
  <si>
    <t>Accensione prestiti concessi da Amministrazioni locali assunti a seguito di escussione di garanzie</t>
  </si>
  <si>
    <t>E.6.03.03.02.001</t>
  </si>
  <si>
    <t>Accensione prestiti concessi da Regioni e province autonome a seguito di escussione di garanzie</t>
  </si>
  <si>
    <t>E.6.03.03.02.002</t>
  </si>
  <si>
    <t>Accensione prestiti concessi da Province a seguito di escussione di garanzie</t>
  </si>
  <si>
    <t>E.6.03.03.02.003</t>
  </si>
  <si>
    <t>Accensione prestiti concessi da Comuni a seguito di escussione di garanzie</t>
  </si>
  <si>
    <t>E.6.03.03.02.004</t>
  </si>
  <si>
    <t>Accensione prestiti concessi da Città metropolitane e Roma capitale a seguito di escussione di garanzie</t>
  </si>
  <si>
    <t>E.6.03.03.02.005</t>
  </si>
  <si>
    <t>Accensione prestiti concessi da Unioni di Comuni a seguito di escussione di garanzie</t>
  </si>
  <si>
    <t>E.6.03.03.02.006</t>
  </si>
  <si>
    <t>Accensione prestiti concessi da Comunità Montane a seguito di escussione di garanzie</t>
  </si>
  <si>
    <t>E.6.03.03.02.007</t>
  </si>
  <si>
    <t>Accensione prestiti concessi da Camere di Commercio a seguito di escussione di garanzie</t>
  </si>
  <si>
    <t>E.6.03.03.02.008</t>
  </si>
  <si>
    <t>Accensione prestiti concessi da Università a seguito di escussione di garanzie</t>
  </si>
  <si>
    <t>E.6.03.03.02.009</t>
  </si>
  <si>
    <t>Accensione prestiti concessi da Parchi nazionali e consorzi ed enti autonomi gestori di parchi e aree naturali protette a seguito di escussione di garanzie</t>
  </si>
  <si>
    <t>E.6.03.03.02.010</t>
  </si>
  <si>
    <t>Accensione prestiti concessi da Autorità Portuali a seguito di escussione di garanzie</t>
  </si>
  <si>
    <t>E.6.03.03.02.011</t>
  </si>
  <si>
    <t>Accensione prestiti concessi da Aziende sanitarie locali  a seguito di escussione di garanzie</t>
  </si>
  <si>
    <t>E.6.03.03.02.012</t>
  </si>
  <si>
    <t>Accensione prestiti concessi da Aziende ospedaliere e Aziende ospedaliere universitarie integrate con il SSN a seguito di escussione di garanzie</t>
  </si>
  <si>
    <t>E.6.03.03.02.013</t>
  </si>
  <si>
    <t>Accensione prestiti concessi da Policlinici a seguito di escussione di garanzie</t>
  </si>
  <si>
    <t>E.6.03.03.02.014</t>
  </si>
  <si>
    <t>Accensione prestiti concessi da Istituti di ricovero e cura a carattere scientifico pubblici a seguito di escussione di garanzie</t>
  </si>
  <si>
    <t>E.6.03.03.02.015</t>
  </si>
  <si>
    <t>Accensione prestiti concessi da altre Amministrazioni Locali produttrici di servizi sanitari a seguito di escussione di garanzie</t>
  </si>
  <si>
    <t>E.6.03.03.02.016</t>
  </si>
  <si>
    <t>Accensione prestiti concessi da Agenzie regionali per le erogazioni in agricoltura a seguito di escussione di garanzie</t>
  </si>
  <si>
    <t>E.6.03.03.02.017</t>
  </si>
  <si>
    <t>Accensione prestiti concessi da altri enti e agenzie regionali e sub regionali a seguito di escussione di garanzie</t>
  </si>
  <si>
    <t>E.6.03.03.02.018</t>
  </si>
  <si>
    <t>Accensione prestiti concessi da Consorzi di enti locali a seguito di escussione di garanzie</t>
  </si>
  <si>
    <t>E.6.03.03.02.019</t>
  </si>
  <si>
    <t>Accensione prestiti concessi da Fondazioni e istituzioni liriche locali e da teatri stabili di iniziativa pubblica a seguito di escussione di garanzie</t>
  </si>
  <si>
    <t>E.6.03.03.02.999</t>
  </si>
  <si>
    <t>Accensione prestiti concessi da altre Amministrazioni Locali n.a.c. a seguito di escussione di garanzie</t>
  </si>
  <si>
    <t>E.6.03.03.03.000</t>
  </si>
  <si>
    <t>Accensione prestiti concessi da enti di previdenza a seguito di escussione di garanzie</t>
  </si>
  <si>
    <t>E.6.03.03.03.001</t>
  </si>
  <si>
    <t>Accensione prestiti concessi da INPS a seguito di escussione di garanzie</t>
  </si>
  <si>
    <t>E.6.03.03.03.002</t>
  </si>
  <si>
    <t>Accensione prestiti concessi da INAIL a seguito di escussione di garanzie</t>
  </si>
  <si>
    <t>E.6.03.03.03.999</t>
  </si>
  <si>
    <t>Accensione prestiti concessi da altri Enti di Previdenza n.a.c. a seguito di escussione di garanzie</t>
  </si>
  <si>
    <t>E.6.03.03.04.000</t>
  </si>
  <si>
    <t>Accensione prestiti concessi da imprese a seguito di escussione di garanzie</t>
  </si>
  <si>
    <t>E.6.03.03.04.001</t>
  </si>
  <si>
    <t>Accensione prestiti concessi da imprese controllate a seguito di escussione di garanzie</t>
  </si>
  <si>
    <t>E.6.03.03.04.002</t>
  </si>
  <si>
    <t>Accensione prestiti concessi da altre imprese partecipate a seguito di escussione di garanzie</t>
  </si>
  <si>
    <t>E.6.03.03.04.999</t>
  </si>
  <si>
    <t>Accensione prestiti concessi da altre imprese a seguito di escussione di garanzie</t>
  </si>
  <si>
    <t>E.6.03.03.99.000</t>
  </si>
  <si>
    <t>Accensione prestiti concessi da altri soggetti a seguito di escussione di garanzie</t>
  </si>
  <si>
    <t>E.6.03.03.99.001</t>
  </si>
  <si>
    <t>E.6.04.00.00.000</t>
  </si>
  <si>
    <t>Altre forme di indebitamento</t>
  </si>
  <si>
    <t>E.6.04.02.00.000</t>
  </si>
  <si>
    <t>Accensione Prestiti - Leasing finanziario</t>
  </si>
  <si>
    <t>E.6.04.02.01.000</t>
  </si>
  <si>
    <t>E.6.04.02.01.001</t>
  </si>
  <si>
    <t>E.6.04.03.00.000</t>
  </si>
  <si>
    <t>Accensione Prestiti - Operazioni di cartolarizzazione</t>
  </si>
  <si>
    <t>E.6.04.03.01.000</t>
  </si>
  <si>
    <t>Accensione Prestiti - Operazioni di cartolarizzazione finanziaria</t>
  </si>
  <si>
    <t>E.6.04.03.01.001</t>
  </si>
  <si>
    <t>E.6.04.03.02.000</t>
  </si>
  <si>
    <t>Accensione Prestiti - Operazioni di cartolarizzazione immobiliare</t>
  </si>
  <si>
    <t>E.6.04.03.02.001</t>
  </si>
  <si>
    <t>E.6.04.04.00.000</t>
  </si>
  <si>
    <t>Accensione Prestiti - Derivati</t>
  </si>
  <si>
    <t>E.6.04.04.01.000</t>
  </si>
  <si>
    <t>E.6.04.04.01.001</t>
  </si>
  <si>
    <t>E.7.00.00.00.000</t>
  </si>
  <si>
    <t>Anticipazioni da istituto tesoriere/cassiere</t>
  </si>
  <si>
    <t>E.7.01.00.00.000</t>
  </si>
  <si>
    <t>E.7.01.01.00.000</t>
  </si>
  <si>
    <t>E.7.01.01.01.000</t>
  </si>
  <si>
    <t>E.7.01.01.01.001</t>
  </si>
  <si>
    <t>E.9.00.00.00.000</t>
  </si>
  <si>
    <t>Entrate per conto terzi e partite di giro</t>
  </si>
  <si>
    <t>E.9.01.00.00.000</t>
  </si>
  <si>
    <t>Entrate per partite di giro</t>
  </si>
  <si>
    <t>E.9.01.01.00.000</t>
  </si>
  <si>
    <t xml:space="preserve">Altre ritenute </t>
  </si>
  <si>
    <t>E.9.01.01.01.000</t>
  </si>
  <si>
    <t>Ritenuta del 4% sui contributi pubblici</t>
  </si>
  <si>
    <t>E.9.01.01.01.001</t>
  </si>
  <si>
    <t>E.9.01.01.99.000</t>
  </si>
  <si>
    <t>E.9.01.01.99.999</t>
  </si>
  <si>
    <t>E.9.01.02.00.000</t>
  </si>
  <si>
    <t>Ritenute su redditi da lavoro dipendente</t>
  </si>
  <si>
    <t>E.9.01.02.01.000</t>
  </si>
  <si>
    <t>Ritenute erariali su redditi da lavoro dipendente per conto terzi</t>
  </si>
  <si>
    <t>E.9.01.02.01.001</t>
  </si>
  <si>
    <t>E.9.01.02.02.000</t>
  </si>
  <si>
    <t>Ritenute previdenziali e assistenziali su redditi da lavoro dipendente per conto terzi</t>
  </si>
  <si>
    <t>E.9.01.02.02.001</t>
  </si>
  <si>
    <t>E.9.01.02.99.000</t>
  </si>
  <si>
    <t>Altre ritenute al personale dipendente per conto di terzi</t>
  </si>
  <si>
    <t>E.9.01.02.99.999</t>
  </si>
  <si>
    <t>E.9.01.03.00.000</t>
  </si>
  <si>
    <t>Ritenute su redditi da lavoro autonomo</t>
  </si>
  <si>
    <t>E.9.01.03.01.000</t>
  </si>
  <si>
    <t>Ritenute erariali su redditi da lavoro autonomo per conto terzi</t>
  </si>
  <si>
    <t>E.9.01.03.01.001</t>
  </si>
  <si>
    <t>E.9.01.03.02.000</t>
  </si>
  <si>
    <t>Ritenute previdenziali e assistenziali su redditi da lavoro autonomo per conto terzi</t>
  </si>
  <si>
    <t>E.9.01.03.02.001</t>
  </si>
  <si>
    <t>E.9.01.03.99.000</t>
  </si>
  <si>
    <t>Altre ritenute al personale con contratto di lavoro autonomo per conto di terzi</t>
  </si>
  <si>
    <t>E.9.01.03.99.999</t>
  </si>
  <si>
    <t>E.9.01.04.00.000</t>
  </si>
  <si>
    <t>Finanziamento della gestione sanitaria dalla gestione ordinaria della Regione</t>
  </si>
  <si>
    <t>E.9.01.04.01.000</t>
  </si>
  <si>
    <t>Finanziamento regionale aggiuntivo sanità - per equilibri di sistema</t>
  </si>
  <si>
    <t>E.9.01.04.01.001</t>
  </si>
  <si>
    <t>E.9.01.04.02.000</t>
  </si>
  <si>
    <t>Finanziamento regionale aggiuntivo sanità - quota manovra per equilibri di sistema</t>
  </si>
  <si>
    <t>E.9.01.04.02.001</t>
  </si>
  <si>
    <t>E.9.01.04.99.000</t>
  </si>
  <si>
    <t>Finanziamento regionale aggiuntivo sanità n.a.c.</t>
  </si>
  <si>
    <t>E.9.01.04.99.999</t>
  </si>
  <si>
    <t>E.9.01.99.00.000</t>
  </si>
  <si>
    <t>Altre entrate per partite di giro</t>
  </si>
  <si>
    <t>E.9.01.99.01.000</t>
  </si>
  <si>
    <t>Entrate a seguito di spese non andate a buon fine</t>
  </si>
  <si>
    <t>E.9.01.99.01.001</t>
  </si>
  <si>
    <t>E.9.01.99.02.000</t>
  </si>
  <si>
    <t>Anticipazioni sanità della tesoreria statale</t>
  </si>
  <si>
    <t>E.9.01.99.02.001</t>
  </si>
  <si>
    <t>E.9.01.99.03.000</t>
  </si>
  <si>
    <t>Rimborso di fondi economali e carte aziendali</t>
  </si>
  <si>
    <t>E.9.01.99.03.001</t>
  </si>
  <si>
    <t>E.9.01.99.04.000</t>
  </si>
  <si>
    <t>Reintegro disponibilità dal conto sanità al conto non sanità della Regione</t>
  </si>
  <si>
    <t>E.9.01.99.04.001</t>
  </si>
  <si>
    <t>E.9.01.99.05.000</t>
  </si>
  <si>
    <t>Reintegro disponibilità dal conto non sanità al conto sanità della Regione</t>
  </si>
  <si>
    <t>E.9.01.99.05.001</t>
  </si>
  <si>
    <t>E.9.01.99.06.000</t>
  </si>
  <si>
    <t>Entrate derivanti dalla gestione degli incassi vincolati degli enti locali</t>
  </si>
  <si>
    <t>E.9.01.99.06.001</t>
  </si>
  <si>
    <t>Destinazione incassi vincolati a  spese correnti ai sensi dell’art. 195 del TUEL</t>
  </si>
  <si>
    <t>E.9.01.99.06.002</t>
  </si>
  <si>
    <t>Reintegro incassi vincolati ai sensi dell’art. 195 del TUEL</t>
  </si>
  <si>
    <t>E.9.01.99.99.000</t>
  </si>
  <si>
    <t>Altre entrate per partite di giro diverse</t>
  </si>
  <si>
    <t>E.9.01.99.99.999</t>
  </si>
  <si>
    <t>E.9.02.00.00.000</t>
  </si>
  <si>
    <t>Entrate per conto terzi</t>
  </si>
  <si>
    <t>E.9.02.01.00.000</t>
  </si>
  <si>
    <t xml:space="preserve">Rimborsi per acquisto di beni e servizi per conto terzi </t>
  </si>
  <si>
    <t>E.9.02.01.01.000</t>
  </si>
  <si>
    <t>Rimborso per acquisti di beni per conto di terzi</t>
  </si>
  <si>
    <t>E.9.02.01.01.001</t>
  </si>
  <si>
    <t>E.9.02.01.02.000</t>
  </si>
  <si>
    <t>Rimborso per acquisto di servizi per conto di terzi</t>
  </si>
  <si>
    <t>E.9.02.01.02.001</t>
  </si>
  <si>
    <t>E.9.02.02.00.000</t>
  </si>
  <si>
    <t>Trasferimenti da Amministrazioni pubbliche per operazioni conto terzi</t>
  </si>
  <si>
    <t>E.9.02.02.01.000</t>
  </si>
  <si>
    <t>Trasferimenti da Amministrazioni Centrali per operazioni conto terzi</t>
  </si>
  <si>
    <t>E.9.02.02.01.001</t>
  </si>
  <si>
    <t>Trasferimenti da Ministeri per operazioni conto terzi</t>
  </si>
  <si>
    <t>E.9.02.02.01.003</t>
  </si>
  <si>
    <t>Trasferimenti da Presidenza del Consiglio dei Ministri per operazioni conto terzi</t>
  </si>
  <si>
    <t>E.9.02.02.01.004</t>
  </si>
  <si>
    <t>Trasferimenti da Organi Costituzionali e di rilievo costituzionale per operazioni conto terzi</t>
  </si>
  <si>
    <t>E.9.02.02.01.005</t>
  </si>
  <si>
    <t>Trasferimenti da Agenzie Fiscali per operazioni conto terzi</t>
  </si>
  <si>
    <t>E.9.02.02.01.006</t>
  </si>
  <si>
    <t>Trasferimenti da enti di regolazione dell'attività economica per operazioni conto terzi</t>
  </si>
  <si>
    <t>E.9.02.02.01.007</t>
  </si>
  <si>
    <t>Trasferimenti da Gruppo Equitalia per operazioni conto terzi</t>
  </si>
  <si>
    <t>E.9.02.02.01.008</t>
  </si>
  <si>
    <t>Trasferimenti da Anas S.p.A. per operazioni conto terzi</t>
  </si>
  <si>
    <t>E.9.02.02.01.009</t>
  </si>
  <si>
    <t>Trasferimenti da altri enti centrali produttori di servizi economici per operazioni conto terzi</t>
  </si>
  <si>
    <t>E.9.02.02.01.010</t>
  </si>
  <si>
    <t>Trasferimenti da autorità amministrative indipendenti per operazioni conto terzi</t>
  </si>
  <si>
    <t>E.9.02.02.01.011</t>
  </si>
  <si>
    <t>Trasferimenti da enti centrali a struttura associativa per operazioni conto terzi</t>
  </si>
  <si>
    <t>E.9.02.02.01.012</t>
  </si>
  <si>
    <t>Trasferimenti da enti centrali produttori di servizi assistenziali, ricreativi e culturali per operazioni conto terzi</t>
  </si>
  <si>
    <t>E.9.02.02.01.013</t>
  </si>
  <si>
    <t>Trasferimenti da enti e istituzioni centrali di ricerca e Istituti e stazioni sperimentali per la ricerca per operazioni conto terzi</t>
  </si>
  <si>
    <t>E.9.02.02.01.999</t>
  </si>
  <si>
    <t>Trasferimenti da altre Amministrazioni Centrali n.a.c. per operazioni conto terzi</t>
  </si>
  <si>
    <t>E.9.02.02.02.000</t>
  </si>
  <si>
    <t>Trasferimenti da Amministrazioni Locali per operazioni conto terzi</t>
  </si>
  <si>
    <t>E.9.02.02.02.001</t>
  </si>
  <si>
    <t>Trasferimenti da Regioni e province autonome per operazioni conto terzi</t>
  </si>
  <si>
    <t>E.9.02.02.02.002</t>
  </si>
  <si>
    <t>Trasferimenti da Province per operazioni conto terzi</t>
  </si>
  <si>
    <t>E.9.02.02.02.003</t>
  </si>
  <si>
    <t>Trasferimenti da Comuni per operazioni conto terzi</t>
  </si>
  <si>
    <t>E.9.02.02.02.004</t>
  </si>
  <si>
    <t>Trasferimenti da Città metropolitane e Roma capitale per operazioni conto terzi</t>
  </si>
  <si>
    <t>E.9.02.02.02.005</t>
  </si>
  <si>
    <t>Trasferimenti da Unioni di Comuni per operazioni conto terzi</t>
  </si>
  <si>
    <t>E.9.02.02.02.006</t>
  </si>
  <si>
    <t>Trasferimenti da Comunità Montane per operazioni conto terzi</t>
  </si>
  <si>
    <t>E.9.02.02.02.007</t>
  </si>
  <si>
    <t>Trasferimenti da Camere di Commercio per operazioni conto terzi</t>
  </si>
  <si>
    <t>E.9.02.02.02.008</t>
  </si>
  <si>
    <t>Trasferimenti da Università per operazioni conto terzi</t>
  </si>
  <si>
    <t>E.9.02.02.02.009</t>
  </si>
  <si>
    <t>Trasferimenti da Parchi nazionali e consorzi ed enti autonomi gestori di parchi e aree naturali protette per operazioni conto terzi</t>
  </si>
  <si>
    <t>E.9.02.02.02.010</t>
  </si>
  <si>
    <t>Trasferimenti da Autorità Portuali per operazioni conto terzi</t>
  </si>
  <si>
    <t>E.9.02.02.02.011</t>
  </si>
  <si>
    <t>Trasferimenti da Aziende sanitarie locali  per operazioni conto terzi</t>
  </si>
  <si>
    <t>E.9.02.02.02.012</t>
  </si>
  <si>
    <t>Trasferimenti da Aziende ospedaliere e Aziende ospedaliere universitarie integrate con il SSN per operazioni conto terzi</t>
  </si>
  <si>
    <t>E.9.02.02.02.013</t>
  </si>
  <si>
    <t>Trasferimenti da policlinici per operazioni conto terzi</t>
  </si>
  <si>
    <t>E.9.02.02.02.014</t>
  </si>
  <si>
    <t>Trasferimenti da Istituti di ricovero e cura a carattere scientifico pubblici per operazioni conto terzi</t>
  </si>
  <si>
    <t>E.9.02.02.02.015</t>
  </si>
  <si>
    <t>Trasferimenti da altre Amministrazioni Locali produttrici di servizi sanitari per operazioni conto terzi</t>
  </si>
  <si>
    <t>E.9.02.02.02.016</t>
  </si>
  <si>
    <t>Trasferimenti da Agenzie regionali per le erogazioni in agricoltura per operazioni conto terzi</t>
  </si>
  <si>
    <t>E.9.02.02.02.017</t>
  </si>
  <si>
    <t>Trasferimenti da altri enti e agenzie regionali e sub regionali per operazioni conto terzi</t>
  </si>
  <si>
    <t>E.9.02.02.02.018</t>
  </si>
  <si>
    <t>Trasferimenti da Consorzi di enti locali per operazioni conto terzi</t>
  </si>
  <si>
    <t>E.9.02.02.02.019</t>
  </si>
  <si>
    <t>Trasferimenti da Fondazioni e istituzioni liriche locali e da teatri stabili di iniziativa pubblica per operazioni conto terzi</t>
  </si>
  <si>
    <t>E.9.02.02.02.999</t>
  </si>
  <si>
    <t>Trasferimenti da altre Amministrazioni Locali n.a.c. per operazioni conto terzi</t>
  </si>
  <si>
    <t>E.9.02.02.03.000</t>
  </si>
  <si>
    <t>Trasferimenti da Enti di Previdenza per operazioni conto terzi</t>
  </si>
  <si>
    <t>E.9.02.02.03.001</t>
  </si>
  <si>
    <t>Trasferimenti da INPS per operazioni conto terzi</t>
  </si>
  <si>
    <t>E.9.02.02.03.002</t>
  </si>
  <si>
    <t>Trasferimenti da INAIL per operazioni conto terzi</t>
  </si>
  <si>
    <t>E.9.02.02.03.999</t>
  </si>
  <si>
    <t>Trasferimenti da altri Enti di Previdenza n.a.c. per operazioni conto terzi</t>
  </si>
  <si>
    <t>E.9.02.03.00.000</t>
  </si>
  <si>
    <t>Trasferimenti da altri settori per operazioni conto terzi</t>
  </si>
  <si>
    <t>E.9.02.03.01.000</t>
  </si>
  <si>
    <t>Trasferimenti da Famiglie per operazioni conto terzi</t>
  </si>
  <si>
    <t>E.9.02.03.01.001</t>
  </si>
  <si>
    <t>E.9.02.03.02.000</t>
  </si>
  <si>
    <t>Trasferimenti da Imprese per operazioni conto terzi</t>
  </si>
  <si>
    <t>E.9.02.03.02.001</t>
  </si>
  <si>
    <t>Trasferimenti da imprese controllate per operazioni conto terzi</t>
  </si>
  <si>
    <t>E.9.02.03.02.002</t>
  </si>
  <si>
    <t>Trasferimenti da altre imprese partecipate per operazioni conto terzi</t>
  </si>
  <si>
    <t>E.9.02.03.02.999</t>
  </si>
  <si>
    <t>Trasferimenti da altre imprese per operazioni conto terzi</t>
  </si>
  <si>
    <t>E.9.02.03.03.000</t>
  </si>
  <si>
    <t>Trasferimenti da Istituzioni Sociali Private  per operazioni conto terzi</t>
  </si>
  <si>
    <t>E.9.02.03.03.001</t>
  </si>
  <si>
    <t>E.9.02.03.04.000</t>
  </si>
  <si>
    <t>Trasferimenti dall'Unione Europea e dal Resto del Mondo per operazioni conto terzi</t>
  </si>
  <si>
    <t>E.9.02.03.04.001</t>
  </si>
  <si>
    <t>E.9.02.04.00.000</t>
  </si>
  <si>
    <t>Depositi di/presso terzi</t>
  </si>
  <si>
    <t>E.9.02.04.01.000</t>
  </si>
  <si>
    <t>Costituzione di depositi cauzionali o contrattuali di terzi</t>
  </si>
  <si>
    <t>E.9.02.04.01.001</t>
  </si>
  <si>
    <t>E.9.02.04.02.000</t>
  </si>
  <si>
    <t>Restituzione di depositi cauzionali o contrattuali presso terzi</t>
  </si>
  <si>
    <t>E.9.02.04.02.001</t>
  </si>
  <si>
    <t>E.9.02.05.00.000</t>
  </si>
  <si>
    <t>Riscossione imposte e tributi per conto terzi</t>
  </si>
  <si>
    <t>E.9.02.05.01.000</t>
  </si>
  <si>
    <t>Riscossione di imposte di natura corrente per conto di terzi</t>
  </si>
  <si>
    <t>E.9.02.05.01.001</t>
  </si>
  <si>
    <t>E.9.02.05.02.000</t>
  </si>
  <si>
    <t>Riscossione di imposte in conto capitale per conto di terzi</t>
  </si>
  <si>
    <t>E.9.02.05.02.001</t>
  </si>
  <si>
    <t>E.9.02.99.00.000</t>
  </si>
  <si>
    <t>Altre entrate per conto terzi</t>
  </si>
  <si>
    <t>E.9.02.99.99.000</t>
  </si>
  <si>
    <t>E.9.02.99.99.999</t>
  </si>
  <si>
    <t>U.1.00.00.00.000</t>
  </si>
  <si>
    <t>U</t>
  </si>
  <si>
    <t>Spese correnti</t>
  </si>
  <si>
    <t>U.1.01.00.00.000</t>
  </si>
  <si>
    <t>Redditi da lavoro dipendente</t>
  </si>
  <si>
    <t>U.1.01.01.00.000</t>
  </si>
  <si>
    <t>Retribuzioni lorde</t>
  </si>
  <si>
    <t>U.1.01.01.01.000</t>
  </si>
  <si>
    <t>Retribuzioni in denaro</t>
  </si>
  <si>
    <t>U.1.01.01.01.001</t>
  </si>
  <si>
    <t>Arretrati per anni precedenti corrisposti al personale a tempo indeterminato</t>
  </si>
  <si>
    <t>U.1.01.01.01.002</t>
  </si>
  <si>
    <t>Voci stipendiali corrisposte al personale a tempo indeterminato</t>
  </si>
  <si>
    <t>U.1.01.01.01.003</t>
  </si>
  <si>
    <t>Straordinario per il personale a tempo indeterminato</t>
  </si>
  <si>
    <t>U.1.01.01.01.004</t>
  </si>
  <si>
    <t>Indennità ed altri compensi, esclusi i rimborsi spesa per missione, corrisposti al personale a tempo indeterminato</t>
  </si>
  <si>
    <t>U.1.01.01.01.005</t>
  </si>
  <si>
    <t>Arretrati per anni precedenti corrisposti al personale a tempo determinato</t>
  </si>
  <si>
    <t>U.1.01.01.01.006</t>
  </si>
  <si>
    <t>Voci stipendiali corrisposte al personale a tempo determinato</t>
  </si>
  <si>
    <t>U.1.01.01.01.007</t>
  </si>
  <si>
    <t>Straordinario per il personale a tempo determinato</t>
  </si>
  <si>
    <t>U.1.01.01.01.008</t>
  </si>
  <si>
    <t>Indennità ed altri compensi, esclusi i rimborsi spesa documentati per missione, corrisposti al personale a tempo determinato</t>
  </si>
  <si>
    <t>U.1.01.01.01.009</t>
  </si>
  <si>
    <t>Assegni di ricerca</t>
  </si>
  <si>
    <t>U.1.01.01.02.000</t>
  </si>
  <si>
    <t>Altre spese per il personale</t>
  </si>
  <si>
    <t>U.1.01.01.02.001</t>
  </si>
  <si>
    <t>Contributi per asili nido e strutture sportive, ricreative o di vacanza messe a disposizione dei lavoratori dipendenti e delle loro famiglie e altre spese per il benessere del personale</t>
  </si>
  <si>
    <t>U.1.01.01.02.002</t>
  </si>
  <si>
    <t>Buoni pasto</t>
  </si>
  <si>
    <t>U.1.01.01.02.999</t>
  </si>
  <si>
    <t>Altre spese per il personale n.a.c.</t>
  </si>
  <si>
    <t>U.1.01.02.00.000</t>
  </si>
  <si>
    <t>Contributi sociali a carico dell'ente</t>
  </si>
  <si>
    <t>U.1.01.02.01.000</t>
  </si>
  <si>
    <t>Contributi sociali effettivi a carico dell'ente</t>
  </si>
  <si>
    <t>U.1.01.02.01.001</t>
  </si>
  <si>
    <t>Contributi obbligatori per il personale</t>
  </si>
  <si>
    <t>U.1.01.02.01.002</t>
  </si>
  <si>
    <t xml:space="preserve">Contributi previdenza complementare </t>
  </si>
  <si>
    <t>U.1.01.02.01.003</t>
  </si>
  <si>
    <t>Contributi per indennità di fine rapporto</t>
  </si>
  <si>
    <t>U.1.01.02.01.999</t>
  </si>
  <si>
    <t>Altri contributi sociali effettivi n.a.c.</t>
  </si>
  <si>
    <t>U.1.01.02.02.000</t>
  </si>
  <si>
    <t>Contributi sociali figurativi</t>
  </si>
  <si>
    <t>U.1.01.02.02.001</t>
  </si>
  <si>
    <t>Assegni familiari</t>
  </si>
  <si>
    <t>U.1.01.02.02.002</t>
  </si>
  <si>
    <t>Equo indennizzo</t>
  </si>
  <si>
    <t>U.1.01.02.02.003</t>
  </si>
  <si>
    <t>Indennità di fine servizio erogata direttamente dal datore di lavoro</t>
  </si>
  <si>
    <t>U.1.01.02.02.004</t>
  </si>
  <si>
    <t>Oneri per il personale in quiescenza: pensioni, pensioni integrative e altro</t>
  </si>
  <si>
    <t>U.1.01.02.02.005</t>
  </si>
  <si>
    <t>Arretrati per oneri per il personale in quiescenza: pensioni, pensioni integrative e altro</t>
  </si>
  <si>
    <t>U.1.01.02.02.999</t>
  </si>
  <si>
    <t>Altri contributi figurativi erogati direttamente al proprio personale</t>
  </si>
  <si>
    <t>U.1.02.00.00.000</t>
  </si>
  <si>
    <t>Imposte e tasse a carico dell'ente</t>
  </si>
  <si>
    <t>U.1.02.01.00.000</t>
  </si>
  <si>
    <t>Imposte, tasse e proventi assimilati a carico dell'ente</t>
  </si>
  <si>
    <t>U.1.02.01.01.000</t>
  </si>
  <si>
    <t>Imposta regionale sulle attività produttive (IRAP)</t>
  </si>
  <si>
    <t>U.1.02.01.01.001</t>
  </si>
  <si>
    <t>U.1.02.01.02.000</t>
  </si>
  <si>
    <t>Imposta di registro e di bollo</t>
  </si>
  <si>
    <t>U.1.02.01.02.001</t>
  </si>
  <si>
    <t>U.1.02.01.03.000</t>
  </si>
  <si>
    <t>U.1.02.01.03.001</t>
  </si>
  <si>
    <t>U.1.02.01.04.000</t>
  </si>
  <si>
    <t>U.1.02.01.04.001</t>
  </si>
  <si>
    <t>U.1.02.01.05.000</t>
  </si>
  <si>
    <t>Tributo funzione tutela e protezione ambiente</t>
  </si>
  <si>
    <t>U.1.02.01.05.001</t>
  </si>
  <si>
    <t>U.1.02.01.06.000</t>
  </si>
  <si>
    <t>Tassa e/o tariffa smaltimento rifiuti solidi urbani</t>
  </si>
  <si>
    <t>U.1.02.01.06.001</t>
  </si>
  <si>
    <t>U.1.02.01.07.000</t>
  </si>
  <si>
    <t>Tassa e/o canone occupazione spazi e aree pubbliche</t>
  </si>
  <si>
    <t>U.1.02.01.07.001</t>
  </si>
  <si>
    <t>U.1.02.01.08.000</t>
  </si>
  <si>
    <t>U.1.02.01.08.001</t>
  </si>
  <si>
    <t>U.1.02.01.09.000</t>
  </si>
  <si>
    <t>U.1.02.01.09.001</t>
  </si>
  <si>
    <t>U.1.02.01.10.000</t>
  </si>
  <si>
    <t>Imposte sul reddito delle persone giuridiche (ex IRPEG)</t>
  </si>
  <si>
    <t>U.1.02.01.10.001</t>
  </si>
  <si>
    <t>U.1.02.01.11.000</t>
  </si>
  <si>
    <t>U.1.02.01.11.001</t>
  </si>
  <si>
    <t>U.1.02.01.12.000</t>
  </si>
  <si>
    <t>Imposta Municipale Propria</t>
  </si>
  <si>
    <t>U.1.02.01.12.001</t>
  </si>
  <si>
    <t>U.1.02.01.13.000</t>
  </si>
  <si>
    <t>Imposta sulle plusvalenze da cessione di attività finanziarie</t>
  </si>
  <si>
    <t>U.1.02.01.13.001</t>
  </si>
  <si>
    <t>U.1.02.01.14.000</t>
  </si>
  <si>
    <t xml:space="preserve">Tributi sulle successioni e donazioni </t>
  </si>
  <si>
    <t>U.1.02.01.14.001</t>
  </si>
  <si>
    <t>U.1.02.01.99.000</t>
  </si>
  <si>
    <t>Imposte, tasse e proventi assimilati a carico dell'ente n.a.c.</t>
  </si>
  <si>
    <t>U.1.02.01.99.999</t>
  </si>
  <si>
    <t>U.1.03.00.00.000</t>
  </si>
  <si>
    <t>Acquisto di beni e servizi</t>
  </si>
  <si>
    <t>U.1.03.01.00.000</t>
  </si>
  <si>
    <t>Acquisto di beni</t>
  </si>
  <si>
    <t>U.1.03.01.01.000</t>
  </si>
  <si>
    <t>Giornali, riviste e pubblicazioni</t>
  </si>
  <si>
    <t>U.1.03.01.01.001</t>
  </si>
  <si>
    <t>Giornali e riviste</t>
  </si>
  <si>
    <t>U.1.03.01.01.002</t>
  </si>
  <si>
    <t>Pubblicazioni</t>
  </si>
  <si>
    <t>U.1.03.01.02.000</t>
  </si>
  <si>
    <t>Altri beni di consumo</t>
  </si>
  <si>
    <t>U.1.03.01.02.001</t>
  </si>
  <si>
    <t>Carta, cancelleria e stampati</t>
  </si>
  <si>
    <t>U.1.03.01.02.002</t>
  </si>
  <si>
    <t xml:space="preserve">Carburanti, combustibili e lubrificanti </t>
  </si>
  <si>
    <t>U.1.03.01.02.003</t>
  </si>
  <si>
    <t>Equipaggiamento</t>
  </si>
  <si>
    <t>U.1.03.01.02.004</t>
  </si>
  <si>
    <t>Vestiario</t>
  </si>
  <si>
    <t>U.1.03.01.02.005</t>
  </si>
  <si>
    <t>Accessori per uffici e alloggi</t>
  </si>
  <si>
    <t>U.1.03.01.02.006</t>
  </si>
  <si>
    <t>Materiale informatico</t>
  </si>
  <si>
    <t>U.1.03.01.02.007</t>
  </si>
  <si>
    <t>Altri materiali tecnico-specialistici non sanitari</t>
  </si>
  <si>
    <t>U.1.03.01.02.008</t>
  </si>
  <si>
    <t>Strumenti tecnico-specialistici non sanitari</t>
  </si>
  <si>
    <t>U.1.03.01.02.009</t>
  </si>
  <si>
    <t xml:space="preserve">Beni per attività di rappresentanza </t>
  </si>
  <si>
    <t>U.1.03.01.02.010</t>
  </si>
  <si>
    <t>Beni per consultazioni elettorali</t>
  </si>
  <si>
    <t>U.1.03.01.02.011</t>
  </si>
  <si>
    <t>Generi alimentari</t>
  </si>
  <si>
    <t>U.1.03.01.02.012</t>
  </si>
  <si>
    <t>Accessori per attività sportive e ricreative</t>
  </si>
  <si>
    <t>U.1.03.01.02.013</t>
  </si>
  <si>
    <t xml:space="preserve">Beni per lo svolgimento di censimenti </t>
  </si>
  <si>
    <t>U.1.03.01.02.014</t>
  </si>
  <si>
    <t>Stampati specialistici</t>
  </si>
  <si>
    <t>U.1.03.01.02.999</t>
  </si>
  <si>
    <t>Altri beni e materiali di consumo n.a.c.</t>
  </si>
  <si>
    <t>U.1.03.01.03.000</t>
  </si>
  <si>
    <t>Flora e Fauna</t>
  </si>
  <si>
    <t>U.1.03.01.03.001</t>
  </si>
  <si>
    <t>Fauna selvatica e non selvatica</t>
  </si>
  <si>
    <t>U.1.03.01.03.002</t>
  </si>
  <si>
    <t>Flora selvatica e non selvatica</t>
  </si>
  <si>
    <t>U.1.03.01.04.000</t>
  </si>
  <si>
    <t>Armi e materiale per usi militari, ordine pubblico, sicurezza</t>
  </si>
  <si>
    <t>U.1.03.01.04.001</t>
  </si>
  <si>
    <t>Armi leggere (uso singolo) e munizioni</t>
  </si>
  <si>
    <t>U.1.03.01.04.999</t>
  </si>
  <si>
    <t>Altro materiale per usi militari, ordine pubblico, sicurezza n.a.c.</t>
  </si>
  <si>
    <t>U.1.03.01.05.000</t>
  </si>
  <si>
    <t>Medicinali e altri beni di consumo sanitario</t>
  </si>
  <si>
    <t>U.1.03.01.05.001</t>
  </si>
  <si>
    <t>Prodotti farmaceutici ed emoderivati</t>
  </si>
  <si>
    <t>U.1.03.01.05.002</t>
  </si>
  <si>
    <t>Sangue ed emocomponenti</t>
  </si>
  <si>
    <t>U.1.03.01.05.003</t>
  </si>
  <si>
    <t>Dispositivi medici</t>
  </si>
  <si>
    <t>U.1.03.01.05.004</t>
  </si>
  <si>
    <t>Prodotti dietetici</t>
  </si>
  <si>
    <t>U.1.03.01.05.005</t>
  </si>
  <si>
    <t>Materiali per la profilassi (Vaccini)</t>
  </si>
  <si>
    <t>U.1.03.01.05.006</t>
  </si>
  <si>
    <t>Prodotti chimici</t>
  </si>
  <si>
    <t>U.1.03.01.05.007</t>
  </si>
  <si>
    <t>Materali e prodotti per uso veterinario</t>
  </si>
  <si>
    <t>U.1.03.01.05.999</t>
  </si>
  <si>
    <t>Altri beni e prodotti sanitari n.a.c.</t>
  </si>
  <si>
    <t>U.1.03.02.00.000</t>
  </si>
  <si>
    <t>Acquisto di servizi</t>
  </si>
  <si>
    <t>U.1.03.02.01.000</t>
  </si>
  <si>
    <t>Organi e incarichi istituzionali dell'amministrazione</t>
  </si>
  <si>
    <t>U.1.03.02.01.001</t>
  </si>
  <si>
    <t>Organi istituzionali dell'amministrazione - Indennità</t>
  </si>
  <si>
    <t>U.1.03.02.01.002</t>
  </si>
  <si>
    <t xml:space="preserve">Organi istituzionali dell'amministrazione - Rimborsi </t>
  </si>
  <si>
    <t>U.1.03.02.01.007</t>
  </si>
  <si>
    <t>Commissioni elettorali</t>
  </si>
  <si>
    <t>U.1.03.02.01.008</t>
  </si>
  <si>
    <t>Compensi agli organi istituzionali di revisione, di controllo ed altri incarichi istituzionali dell'amministrazione</t>
  </si>
  <si>
    <t>U.1.03.02.02.000</t>
  </si>
  <si>
    <t>Rappresentanza, organizzazione eventi, pubblicità e servizi per trasferta</t>
  </si>
  <si>
    <t>U.1.03.02.02.001</t>
  </si>
  <si>
    <t>Rimborso per viaggio e trasloco</t>
  </si>
  <si>
    <t>U.1.03.02.02.002</t>
  </si>
  <si>
    <t>Indennità di missione e di trasferta</t>
  </si>
  <si>
    <t>U.1.03.02.02.003</t>
  </si>
  <si>
    <t xml:space="preserve">Servizi per attività di rappresentanza </t>
  </si>
  <si>
    <t>U.1.03.02.02.004</t>
  </si>
  <si>
    <t>Pubblicità</t>
  </si>
  <si>
    <t>U.1.03.02.02.005</t>
  </si>
  <si>
    <t>Organizzazione manifestazioni e convegni</t>
  </si>
  <si>
    <t>U.1.03.02.02.999</t>
  </si>
  <si>
    <t>Altre spese di rappresentanza, relazioni pubbliche, convegni e mostre, pubblicità n.a.c</t>
  </si>
  <si>
    <t>U.1.03.02.03.000</t>
  </si>
  <si>
    <t>Aggi di riscossione</t>
  </si>
  <si>
    <t>U.1.03.02.03.999</t>
  </si>
  <si>
    <t>Altri aggi di riscossione n.a.c.</t>
  </si>
  <si>
    <t>U.1.03.02.04.000</t>
  </si>
  <si>
    <t>Acquisto di servizi per formazione e addestramento del personale dell'ente</t>
  </si>
  <si>
    <t>U.1.03.02.04.001</t>
  </si>
  <si>
    <t>Acquisto di servizi per formazione specialistica</t>
  </si>
  <si>
    <t>U.1.03.02.04.002</t>
  </si>
  <si>
    <t>Acquisto di servizi per formazione generica</t>
  </si>
  <si>
    <t>U.1.03.02.04.003</t>
  </si>
  <si>
    <t>Acquisto di servizi per addestramento del personale ai sensi della legge 626</t>
  </si>
  <si>
    <t>U.1.03.02.04.999</t>
  </si>
  <si>
    <t>Acquisto di servizi per altre spese per formazione e addestramento n.a.c.</t>
  </si>
  <si>
    <t>U.1.03.02.05.000</t>
  </si>
  <si>
    <t>Utenze e canoni</t>
  </si>
  <si>
    <t>U.1.03.02.05.001</t>
  </si>
  <si>
    <t>Telefonia fissa</t>
  </si>
  <si>
    <t>U.1.03.02.05.002</t>
  </si>
  <si>
    <t>Telefonia mobile</t>
  </si>
  <si>
    <t>U.1.03.02.05.003</t>
  </si>
  <si>
    <t>Accesso a banche dati e a pubblicazioni on line</t>
  </si>
  <si>
    <t>U.1.03.02.05.004</t>
  </si>
  <si>
    <t>Energia elettrica</t>
  </si>
  <si>
    <t>U.1.03.02.05.005</t>
  </si>
  <si>
    <t>Acqua</t>
  </si>
  <si>
    <t>U.1.03.02.05.006</t>
  </si>
  <si>
    <t>Gas</t>
  </si>
  <si>
    <t>U.1.03.02.05.999</t>
  </si>
  <si>
    <t>Utenze e canoni per altri servizi n.a.c.</t>
  </si>
  <si>
    <t>U.1.03.02.06.000</t>
  </si>
  <si>
    <t>Canoni per Progetti in Partenariato Pubblico-Privato</t>
  </si>
  <si>
    <t>U.1.03.02.06.001</t>
  </si>
  <si>
    <t>Canoni Disponibilità</t>
  </si>
  <si>
    <t>U.1.03.02.06.002</t>
  </si>
  <si>
    <t>Canoni Servizi</t>
  </si>
  <si>
    <t>U.1.03.02.06.999</t>
  </si>
  <si>
    <t>Altri canoni per progetti in partenariato pubblico-privato</t>
  </si>
  <si>
    <t>U.1.03.02.07.000</t>
  </si>
  <si>
    <t>Utilizzo di beni di terzi</t>
  </si>
  <si>
    <t>U.1.03.02.07.001</t>
  </si>
  <si>
    <t>Locazione di beni immobili</t>
  </si>
  <si>
    <t>U.1.03.02.07.002</t>
  </si>
  <si>
    <t>Noleggi di mezzi di trasporto</t>
  </si>
  <si>
    <t>U.1.03.02.07.003</t>
  </si>
  <si>
    <t>Noleggi di attrezzature scientifiche e sanitarie</t>
  </si>
  <si>
    <t>U.1.03.02.07.004</t>
  </si>
  <si>
    <t>Noleggi di hardware</t>
  </si>
  <si>
    <t>U.1.03.02.07.005</t>
  </si>
  <si>
    <t>Fitti di terreni e giacimenti</t>
  </si>
  <si>
    <t>U.1.03.02.07.006</t>
  </si>
  <si>
    <t>Licenze d'uso per software</t>
  </si>
  <si>
    <t>U.1.03.02.07.007</t>
  </si>
  <si>
    <t>Altre licenze</t>
  </si>
  <si>
    <t>U.1.03.02.07.008</t>
  </si>
  <si>
    <t>Noleggi di impianti e macchinari</t>
  </si>
  <si>
    <t>U.1.03.02.07.009</t>
  </si>
  <si>
    <t>Locazione di beni immobili nell'ambito di operazioni di lease back</t>
  </si>
  <si>
    <t>U.1.03.02.07.999</t>
  </si>
  <si>
    <t>Altre spese sostenute per utilizzo di beni di terzi n.a.c.</t>
  </si>
  <si>
    <t>U.1.03.02.08.000</t>
  </si>
  <si>
    <t>Leasing operativo</t>
  </si>
  <si>
    <t>U.1.03.02.08.001</t>
  </si>
  <si>
    <t>Leasing operativo di mezzi di trasporto</t>
  </si>
  <si>
    <t>U.1.03.02.08.002</t>
  </si>
  <si>
    <t>Leasing operativo di attrezzature e macchinari</t>
  </si>
  <si>
    <t>U.1.03.02.08.999</t>
  </si>
  <si>
    <t>Leasing operativo di altri beni</t>
  </si>
  <si>
    <t>U.1.03.02.09.000</t>
  </si>
  <si>
    <t>Manutenzione ordinaria e riparazioni</t>
  </si>
  <si>
    <t>U.1.03.02.09.001</t>
  </si>
  <si>
    <t>Manutenzione ordinaria e riparazioni di mezzi di trasporto ad uso civile, di sicurezza e ordine pubblico</t>
  </si>
  <si>
    <t>U.1.03.02.09.002</t>
  </si>
  <si>
    <t>Manutenzione ordinaria e riparazioni di mezzi di trasporto ad uso militare</t>
  </si>
  <si>
    <t>U.1.03.02.09.003</t>
  </si>
  <si>
    <t>Manutenzione ordinaria e riparazioni di mobili e arredi</t>
  </si>
  <si>
    <t>U.1.03.02.09.004</t>
  </si>
  <si>
    <t>Manutenzione ordinaria e riparazioni di impianti e macchinari</t>
  </si>
  <si>
    <t>U.1.03.02.09.005</t>
  </si>
  <si>
    <r>
      <t>Manutenzione ordinaria e riparazioni di attrezzature</t>
    </r>
    <r>
      <rPr>
        <strike/>
        <sz val="9"/>
        <color indexed="8"/>
        <rFont val="Calibri"/>
        <family val="2"/>
      </rPr>
      <t xml:space="preserve"> scientifiche e sanitarie</t>
    </r>
  </si>
  <si>
    <t>U.1.03.02.09.006</t>
  </si>
  <si>
    <t xml:space="preserve">Manutenzione ordinaria e riparazioni di macchine per ufficio </t>
  </si>
  <si>
    <t>U.1.03.02.09.007</t>
  </si>
  <si>
    <t>Manutenzione ordinaria e riparazioni di armi</t>
  </si>
  <si>
    <t>U.1.03.02.09.008</t>
  </si>
  <si>
    <t>Manutenzione ordinaria e riparazioni di beni immobili</t>
  </si>
  <si>
    <t>U.1.03.02.09.009</t>
  </si>
  <si>
    <t>Manutenzione ordinaria e riparazioni di beni immobili di valore culturale, storico ed artistico</t>
  </si>
  <si>
    <t>U.1.03.02.09.010</t>
  </si>
  <si>
    <t>Manutenzione ordinaria e riparazioni di oggetti di valore</t>
  </si>
  <si>
    <t>U.1.03.02.09.011</t>
  </si>
  <si>
    <t>Manutenzione ordinaria e riparazioni di altri beni materiali</t>
  </si>
  <si>
    <t>U.1.03.02.09.012</t>
  </si>
  <si>
    <t>Manutenzione ordinaria e riparazioni di terreni e beni materiali non prodotti</t>
  </si>
  <si>
    <t>U.1.03.02.10.000</t>
  </si>
  <si>
    <t>Consulenze</t>
  </si>
  <si>
    <t>U.1.03.02.10.001</t>
  </si>
  <si>
    <t>Incarichi libero professionali di studi, ricerca e consulenza</t>
  </si>
  <si>
    <t>U.1.03.02.10.002</t>
  </si>
  <si>
    <t>Esperti per commissioni, comitati e consigli</t>
  </si>
  <si>
    <t>U.1.03.02.11.000</t>
  </si>
  <si>
    <t>Prestazioni professionali e specialistiche</t>
  </si>
  <si>
    <t>U.1.03.02.11.001</t>
  </si>
  <si>
    <t>Interpretariato e traduzioni</t>
  </si>
  <si>
    <t>U.1.03.02.11.002</t>
  </si>
  <si>
    <t>Assistenza psicologica, sociale e religiosa</t>
  </si>
  <si>
    <t>U.1.03.02.11.003</t>
  </si>
  <si>
    <t>Assistenza medica e psicologica per i detenuti</t>
  </si>
  <si>
    <t>U.1.03.02.11.004</t>
  </si>
  <si>
    <t>Perizie</t>
  </si>
  <si>
    <t>U.1.03.02.11.005</t>
  </si>
  <si>
    <t>Servizi investigativi e intercettazioni</t>
  </si>
  <si>
    <t>U.1.03.02.11.006</t>
  </si>
  <si>
    <t>Patrocinio legale</t>
  </si>
  <si>
    <t>U.1.03.02.11.007</t>
  </si>
  <si>
    <t>Patrocinio legale gratuito a carico dello Stato</t>
  </si>
  <si>
    <t>U.1.03.02.11.999</t>
  </si>
  <si>
    <t>Altre prestazioni professionali e specialistiche n.a.c.</t>
  </si>
  <si>
    <t>U.1.03.02.12.000</t>
  </si>
  <si>
    <t>Lavoro flessibile, quota LSU e acquisto di servizi da agenzie di lavoro interinale</t>
  </si>
  <si>
    <t>U.1.03.02.12.001</t>
  </si>
  <si>
    <t>Acquisto di servizi da agenzie di lavoro interinale</t>
  </si>
  <si>
    <t>U.1.03.02.12.002</t>
  </si>
  <si>
    <t>Quota LSU in carico all'ente</t>
  </si>
  <si>
    <t>U.1.03.02.12.003</t>
  </si>
  <si>
    <t>Collaborazioni coordinate e a progetto</t>
  </si>
  <si>
    <t>U.1.03.02.12.999</t>
  </si>
  <si>
    <t>Altre forme di lavoro flessibile n.a.c.</t>
  </si>
  <si>
    <t>U.1.03.02.13.000</t>
  </si>
  <si>
    <t>Servizi ausiliari per il funzionamento dell'ente</t>
  </si>
  <si>
    <t>U.1.03.02.13.001</t>
  </si>
  <si>
    <t>Servizi di sorveglianza e custodia</t>
  </si>
  <si>
    <t>U.1.03.02.13.002</t>
  </si>
  <si>
    <t>Servizi di pulizia e lavanderia</t>
  </si>
  <si>
    <t>U.1.03.02.13.003</t>
  </si>
  <si>
    <t>Trasporti, traslochi e facchinaggio</t>
  </si>
  <si>
    <t>U.1.03.02.13.004</t>
  </si>
  <si>
    <t>Stampa e rilegatura</t>
  </si>
  <si>
    <t>U.1.03.02.13.005</t>
  </si>
  <si>
    <t>Servizi ausiliari a beneficio del personale</t>
  </si>
  <si>
    <t>U.1.03.02.13.999</t>
  </si>
  <si>
    <t>Altri servizi ausiliari n.a.c.</t>
  </si>
  <si>
    <t>U.1.03.02.14.000</t>
  </si>
  <si>
    <t>Servizi di ristorazione</t>
  </si>
  <si>
    <t>U.1.03.02.14.001</t>
  </si>
  <si>
    <t>Servizio mense personale militare</t>
  </si>
  <si>
    <t>U.1.03.02.14.002</t>
  </si>
  <si>
    <t>Servizio mense personale civile</t>
  </si>
  <si>
    <t>U.1.03.02.14.003</t>
  </si>
  <si>
    <t>Servizio mense detenuti e sottoposti a fermo di polizia</t>
  </si>
  <si>
    <t>U.1.03.02.14.999</t>
  </si>
  <si>
    <t>Altri servizi di ristorazione</t>
  </si>
  <si>
    <t>U.1.03.02.15.000</t>
  </si>
  <si>
    <t>Contratti di servizio pubblico</t>
  </si>
  <si>
    <t>U.1.03.02.15.001</t>
  </si>
  <si>
    <t>Contratti di servizio di trasporto pubblico</t>
  </si>
  <si>
    <t>U.1.03.02.15.002</t>
  </si>
  <si>
    <t>Contratti di servizio di trasporto scolastico</t>
  </si>
  <si>
    <t>U.1.03.02.15.003</t>
  </si>
  <si>
    <t>Contratti di servizio per il trasporto di disabili e anziani</t>
  </si>
  <si>
    <t>U.1.03.02.15.004</t>
  </si>
  <si>
    <t>Contratti di servizio per la raccolta rifiuti</t>
  </si>
  <si>
    <t>U.1.03.02.15.005</t>
  </si>
  <si>
    <t>Contratti di servizio per il conferimento in discarica dei rifiuti</t>
  </si>
  <si>
    <t>U.1.03.02.15.006</t>
  </si>
  <si>
    <t>Contratti di servizio per le mense scolastiche</t>
  </si>
  <si>
    <t>U.1.03.02.15.007</t>
  </si>
  <si>
    <t>Contratti di servizio per la formazione dei cittadini</t>
  </si>
  <si>
    <t>U.1.03.02.15.008</t>
  </si>
  <si>
    <t>Contratti di servizio di assistenza sociale residenziale e semiresidenziale</t>
  </si>
  <si>
    <t>U.1.03.02.15.009</t>
  </si>
  <si>
    <r>
      <t>Contratti di serv</t>
    </r>
    <r>
      <rPr>
        <u/>
        <sz val="9"/>
        <color indexed="8"/>
        <rFont val="Calibri"/>
        <family val="2"/>
      </rPr>
      <t>i</t>
    </r>
    <r>
      <rPr>
        <sz val="9"/>
        <color indexed="8"/>
        <rFont val="Calibri"/>
        <family val="2"/>
      </rPr>
      <t>zio di assistenza sociale domiciliare</t>
    </r>
  </si>
  <si>
    <t>U.1.03.02.15.010</t>
  </si>
  <si>
    <t>Contratti di servizio di asilo nido</t>
  </si>
  <si>
    <t>U.1.03.02.15.011</t>
  </si>
  <si>
    <t xml:space="preserve">Contratti di servizio per la lotta al randagismo </t>
  </si>
  <si>
    <t>U.1.03.02.15.012</t>
  </si>
  <si>
    <t>Contratti di servizio per la gestione delle aree di sosta a pagamento</t>
  </si>
  <si>
    <t>U.1.03.02.15.013</t>
  </si>
  <si>
    <t>Contratti di servizio per la gestione del servizio idrico inegrato</t>
  </si>
  <si>
    <t>U.1.03.02.15.014</t>
  </si>
  <si>
    <t>Contratti di servizio  per la distribuzione del gas</t>
  </si>
  <si>
    <t>U.1.03.02.15.015</t>
  </si>
  <si>
    <t>Contratti di servizio per l'illuminazione pubblica</t>
  </si>
  <si>
    <t>U.1.03.02.15.999</t>
  </si>
  <si>
    <t>Altre spese per contratti di servizio pubblico</t>
  </si>
  <si>
    <t>U.1.03.02.16.000</t>
  </si>
  <si>
    <t>Servizi amministrativi</t>
  </si>
  <si>
    <t>U.1.03.02.16.001</t>
  </si>
  <si>
    <t>Pubblicazione bandi di gara</t>
  </si>
  <si>
    <t>U.1.03.02.16.002</t>
  </si>
  <si>
    <t>Spese postali</t>
  </si>
  <si>
    <t>U.1.03.02.16.003</t>
  </si>
  <si>
    <t>Onorificenze e riconoscimenti istituzionali</t>
  </si>
  <si>
    <t>U.1.03.02.16.004</t>
  </si>
  <si>
    <t>Spese notarili</t>
  </si>
  <si>
    <t>U.1.03.02.16.999</t>
  </si>
  <si>
    <t>Altre spese per servizi amministrativi</t>
  </si>
  <si>
    <t>U.1.03.02.17.000</t>
  </si>
  <si>
    <t>Servizi finanziari</t>
  </si>
  <si>
    <t>U.1.03.02.17.001</t>
  </si>
  <si>
    <t>Commissioni per servizi finanziari</t>
  </si>
  <si>
    <t>U.1.03.02.17.002</t>
  </si>
  <si>
    <t>Oneri per servizio di tesoreria</t>
  </si>
  <si>
    <t>U.1.03.02.17.999</t>
  </si>
  <si>
    <t>Spese per servizi finanziari n.a.c.</t>
  </si>
  <si>
    <t>U.1.03.02.18.000</t>
  </si>
  <si>
    <t>Servizi sanitari</t>
  </si>
  <si>
    <t>U.1.03.02.18.001</t>
  </si>
  <si>
    <t>Spese per accertamenti sanitari resi necessari dall'attività lavorativa</t>
  </si>
  <si>
    <t>U.1.03.02.18.002</t>
  </si>
  <si>
    <t>Acquisti di servizi sanitari per medicina di base</t>
  </si>
  <si>
    <t>U.1.03.02.18.003</t>
  </si>
  <si>
    <t>Acquisti di servizi sanitari per farmaceutica</t>
  </si>
  <si>
    <t>U.1.03.02.18.004</t>
  </si>
  <si>
    <t>Acquisti di servizi sanitari per assistenza specialistica ambulatoriale</t>
  </si>
  <si>
    <t>U.1.03.02.18.005</t>
  </si>
  <si>
    <t>Acquisti di servizi sanitari per assistenza riabilitativa</t>
  </si>
  <si>
    <t>U.1.03.02.18.006</t>
  </si>
  <si>
    <t>Acquisti di servizi sanitari per assistenza integrativa</t>
  </si>
  <si>
    <t>U.1.03.02.18.007</t>
  </si>
  <si>
    <t>Acquisti di servizi sanitari per assistenza protesica</t>
  </si>
  <si>
    <t>U.1.03.02.18.008</t>
  </si>
  <si>
    <t>Acquisti di servizi sanitari per assistenza termale</t>
  </si>
  <si>
    <t>U.1.03.02.18.009</t>
  </si>
  <si>
    <t>Acquisti di servizi sanitari per assistenza ospedaliera</t>
  </si>
  <si>
    <t>U.1.03.02.18.010</t>
  </si>
  <si>
    <t>Acquisti di servizi di psichiatria residenziale e semiresidenziale</t>
  </si>
  <si>
    <t>U.1.03.02.18.011</t>
  </si>
  <si>
    <t>Acquisti di servizi di distribuzione farmaci</t>
  </si>
  <si>
    <t>U.1.03.02.18.012</t>
  </si>
  <si>
    <t>Acquisti di servizi termali in convenzione</t>
  </si>
  <si>
    <t>U.1.03.02.18.013</t>
  </si>
  <si>
    <t>Acquisti di servizi di trasporto in emergenza e urgenza</t>
  </si>
  <si>
    <t>U.1.03.02.18.014</t>
  </si>
  <si>
    <t>Acquisti di servizi socio sanitari a rilevanza sanitaria</t>
  </si>
  <si>
    <t>U.1.03.02.18.015</t>
  </si>
  <si>
    <t>Spesa per mobilità sanitaria passiva</t>
  </si>
  <si>
    <t>U.1.03.02.18.999</t>
  </si>
  <si>
    <t>Altri acquisti di servizi sanitari n.a.c.</t>
  </si>
  <si>
    <t>U.1.03.02.19.000</t>
  </si>
  <si>
    <t>Servizi informatici e di telecomunicazioni</t>
  </si>
  <si>
    <t>U.1.03.02.19.001</t>
  </si>
  <si>
    <t>Gestione e manutenzione applicazioni</t>
  </si>
  <si>
    <t>U.1.03.02.19.002</t>
  </si>
  <si>
    <t>Assistenza all'utente e formazione</t>
  </si>
  <si>
    <t>U.1.03.02.19.003</t>
  </si>
  <si>
    <t>Servizi per l'interoperabilità e la cooperazione</t>
  </si>
  <si>
    <t>U.1.03.02.19.004</t>
  </si>
  <si>
    <t>Servizi di rete per trasmissione dati e VoIP e relativa manutenzione</t>
  </si>
  <si>
    <t>U.1.03.02.19.005</t>
  </si>
  <si>
    <t>Servizi per i sistemi e relativa manutenzione</t>
  </si>
  <si>
    <t>U.1.03.02.19.006</t>
  </si>
  <si>
    <t>Servizi di sicurezza</t>
  </si>
  <si>
    <t>U.1.03.02.19.007</t>
  </si>
  <si>
    <t>Servizi di gestione documentale</t>
  </si>
  <si>
    <t>U.1.03.02.19.008</t>
  </si>
  <si>
    <t>Servizi di monitoraggio della qualità dei servizi</t>
  </si>
  <si>
    <t>U.1.03.02.19.009</t>
  </si>
  <si>
    <t>Servizi per le postazioni di lavoro e relativa manutenzione</t>
  </si>
  <si>
    <t>U.1.03.02.19.010</t>
  </si>
  <si>
    <t>Servizi di consulenza e prestazioni professionali ICT</t>
  </si>
  <si>
    <t>U.1.03.02.19.011</t>
  </si>
  <si>
    <t>Processi trasversali alle classi di servizio</t>
  </si>
  <si>
    <t>U.1.03.02.99.000</t>
  </si>
  <si>
    <t>Altri servizi</t>
  </si>
  <si>
    <t>U.1.03.02.99.001</t>
  </si>
  <si>
    <t>Spese legali per esproprio</t>
  </si>
  <si>
    <t>U.1.03.02.99.002</t>
  </si>
  <si>
    <t>Altre spese legali</t>
  </si>
  <si>
    <t>U.1.03.02.99.003</t>
  </si>
  <si>
    <t>Quote di associazioni</t>
  </si>
  <si>
    <t>U.1.03.02.99.004</t>
  </si>
  <si>
    <t>Altre spese per consultazioni elettorali dell'ente</t>
  </si>
  <si>
    <t>U.1.03.02.99.005</t>
  </si>
  <si>
    <t>Spese per commissioni e comitati dell'Ente</t>
  </si>
  <si>
    <t>U.1.03.02.99.006</t>
  </si>
  <si>
    <t>Altre spese per lo svolgimento dei censimenti</t>
  </si>
  <si>
    <t>U.1.03.02.99.007</t>
  </si>
  <si>
    <t>Custodia giudiziaria</t>
  </si>
  <si>
    <t>U.1.03.02.99.999</t>
  </si>
  <si>
    <t>Altri servizi diversi n.a.c.</t>
  </si>
  <si>
    <t>U.1.04.00.00.000</t>
  </si>
  <si>
    <t>U.1.04.01.00.000</t>
  </si>
  <si>
    <t>Trasferimenti correnti a Amministrazioni Pubbliche</t>
  </si>
  <si>
    <t>U.1.04.01.01.000</t>
  </si>
  <si>
    <t>Trasferimenti correnti a Amministrazioni Centrali</t>
  </si>
  <si>
    <t>U.1.04.01.01.001</t>
  </si>
  <si>
    <t>Trasferimenti correnti a Ministeri</t>
  </si>
  <si>
    <t>U.1.04.01.01.002</t>
  </si>
  <si>
    <t>Trasferimenti correnti a Ministero dell'Istruzione - Istituzioni scolastiche</t>
  </si>
  <si>
    <t>U.1.04.01.01.003</t>
  </si>
  <si>
    <t>Trasferimenti correnti a Presidenza del Consiglio dei Ministri</t>
  </si>
  <si>
    <t>U.1.04.01.01.004</t>
  </si>
  <si>
    <t>Trasferimenti correnti a Organi Costituzionali e di rilievo costituzionale</t>
  </si>
  <si>
    <t>U.1.04.01.01.005</t>
  </si>
  <si>
    <t>Trasferimenti correnti a Agenzie Fiscali</t>
  </si>
  <si>
    <t>U.1.04.01.01.006</t>
  </si>
  <si>
    <t>Trasferimenti correnti a enti di regolazione dell'attività economica</t>
  </si>
  <si>
    <t>U.1.04.01.01.007</t>
  </si>
  <si>
    <t>Trasferimenti correnti a Gruppo Equitalia</t>
  </si>
  <si>
    <t>U.1.04.01.01.008</t>
  </si>
  <si>
    <t>Trasferimenti correnti a Anas S.p.A.</t>
  </si>
  <si>
    <t>U.1.04.01.01.009</t>
  </si>
  <si>
    <t>Trasferimenti correnti a altri enti centrali produttori di servizi economici</t>
  </si>
  <si>
    <t>U.1.04.01.01.010</t>
  </si>
  <si>
    <t>Trasferimenti correnti a autorità amministrative indipendenti</t>
  </si>
  <si>
    <t>U.1.04.01.01.011</t>
  </si>
  <si>
    <t>Trasferimenti correnti a enti centrali a struttura associativa</t>
  </si>
  <si>
    <t>U.1.04.01.01.012</t>
  </si>
  <si>
    <t>Trasferimenti correnti a enti centrali produttori di servizi assistenziali, ricreativi e culturali</t>
  </si>
  <si>
    <t>U.1.04.01.01.013</t>
  </si>
  <si>
    <t>Trasferimenti correnti a enti e istituzioni centrali di ricerca e Istituti e stazioni sperimentali per la ricerca</t>
  </si>
  <si>
    <t>U.1.04.01.01.999</t>
  </si>
  <si>
    <t>Trasferimenti correnti a altre Amministrazioni Centrali n.a.c.</t>
  </si>
  <si>
    <t>U.1.04.01.02.000</t>
  </si>
  <si>
    <t>Trasferimenti correnti a Amministrazioni Locali</t>
  </si>
  <si>
    <t>U.1.04.01.02.001</t>
  </si>
  <si>
    <t>Trasferimenti correnti a Regioni e province autonome</t>
  </si>
  <si>
    <t>U.1.04.01.02.038</t>
  </si>
  <si>
    <t>Trasferimenti correnti a Regioni - Fondo Sanitario Nazionale</t>
  </si>
  <si>
    <t>U.1.04.01.02.002</t>
  </si>
  <si>
    <t>Trasferimenti correnti a Province</t>
  </si>
  <si>
    <t>U.1.04.01.02.003</t>
  </si>
  <si>
    <t>Trasferimenti correnti a Comuni</t>
  </si>
  <si>
    <t>U.1.04.01.02.004</t>
  </si>
  <si>
    <t>Trasferimenti correnti a Città metropolitane e Roma capitale</t>
  </si>
  <si>
    <t>U.1.04.01.02.005</t>
  </si>
  <si>
    <t>Trasferimenti correnti a Unioni di Comuni</t>
  </si>
  <si>
    <t>U.1.04.01.02.006</t>
  </si>
  <si>
    <t>Trasferimenti correnti a Comunità Montane</t>
  </si>
  <si>
    <t>U.1.04.01.02.007</t>
  </si>
  <si>
    <t>Trasferimenti correnti a Camere di Commercio</t>
  </si>
  <si>
    <t>U.1.04.01.02.008</t>
  </si>
  <si>
    <t>Trasferimenti correnti a Università</t>
  </si>
  <si>
    <t>U.1.04.01.02.009</t>
  </si>
  <si>
    <t>Trasferimenti correnti a Parchi nazionali e consorzi ed enti autonomi gestori di parchi e aree naturali protette</t>
  </si>
  <si>
    <t>U.1.04.01.02.010</t>
  </si>
  <si>
    <t>Trasferimenti correnti a Autorità Portuali</t>
  </si>
  <si>
    <t>U.1.04.01.02.020</t>
  </si>
  <si>
    <t xml:space="preserve">Trasferimenti correnti a Aziende sanitarie locali  a titolo di finanziamento del servizio sanitario nazionale </t>
  </si>
  <si>
    <t>U.1.04.01.02.021</t>
  </si>
  <si>
    <t>Trasferimenti correnti a Aziende sanitarie locali  a titolo di finanziamento di livelli di assistenza superiori ai livelli essenziali di assistenza (LEA)</t>
  </si>
  <si>
    <t>U.1.04.01.02.022</t>
  </si>
  <si>
    <t>Trasferimenti correnti a Aziende sanitarie locali  a titolo di finanziamento aggiuntivo corrente per la garanzia dell'equilibrio del bilancio sanitario corrente</t>
  </si>
  <si>
    <t>U.1.04.01.02.011</t>
  </si>
  <si>
    <t>Trasferimenti correnti a Aziende sanitarie locali  n.a.f.</t>
  </si>
  <si>
    <t>U.1.04.01.02.025</t>
  </si>
  <si>
    <t>Trasferimenti correnti a Aziende ospedaliere e Aziende ospedaliere universitarie integrate con il SSN a titolo di finanziamento del servizio sanitario nazionale</t>
  </si>
  <si>
    <t>U.1.04.01.02.026</t>
  </si>
  <si>
    <t>Trasferimenti correnti a Aziende ospedaliere e Aziende ospedaliere universitarie integrate con il SSN a titolo di finanziamento di livelli di assistenza superiori ai livelli essenziali di assistenza (LEA)</t>
  </si>
  <si>
    <t>U.1.04.01.02.027</t>
  </si>
  <si>
    <t>Trasferimenti correnti a Aziende ospedaliere e Aziende ospedaliere universitarie integrate con il SSN a titolo di finanziamento aggiuntivo corrente per la garanzia dell'equilibrio del bilancio sanitario corrente</t>
  </si>
  <si>
    <t>U.1.04.01.02.012</t>
  </si>
  <si>
    <t>Trasferimenti correnti a Aziende ospedaliere e Aziende ospedaliere universitarie integrate con il SSN n.a.f.</t>
  </si>
  <si>
    <t>U.1.04.01.02.030</t>
  </si>
  <si>
    <t>Trasferimenti correnti a policlinici a titolo di finanziamento del servizio sanitario nazionale</t>
  </si>
  <si>
    <t>U.1.04.01.02.031</t>
  </si>
  <si>
    <t>Trasferimenti correnti a policlinici a titolo di finanziamento di livelli di assistenza superiori ai livelli essenziali di assistenza (LEA)</t>
  </si>
  <si>
    <t>U.1.04.01.02.032</t>
  </si>
  <si>
    <t>Trasferimenti correnti a policlinici a titolo di finanziamento aggiuntivo corrente per la garanzia dell'equilibrio del bilancio sanitario corrente</t>
  </si>
  <si>
    <t>U.1.04.01.02.013</t>
  </si>
  <si>
    <t>Trasferimenti correnti a policlinici n.a.f.</t>
  </si>
  <si>
    <t>U.1.04.01.02.033</t>
  </si>
  <si>
    <t>Trasferimenti correnti a Istituti di ricovero e cura a carattere scientifico pubblici a titolo di finanziamento del servizio sanitario nazionale</t>
  </si>
  <si>
    <t>U.1.04.01.02.034</t>
  </si>
  <si>
    <t>Trasferimenti correnti a Istituti di ricovero e cura a carattere scientifico pubblici a titolo di finanziamento di livelli di assistenza superiori ai livelli essenziali di assistenza (LEA)</t>
  </si>
  <si>
    <t>U.1.04.01.02.035</t>
  </si>
  <si>
    <t>Trasferimenti correnti a Istituti di ricovero e cura a carattere scientifico pubblici a titolo di finanziamento aggiuntivo corrente per la garanzia dell'equilibrio del bilancio sanitario corrente</t>
  </si>
  <si>
    <t>U.1.04.01.02.014</t>
  </si>
  <si>
    <t>Trasferimenti correnti a Istituti di ricovero e cura a carattere scientifico pubblici n.a.f.</t>
  </si>
  <si>
    <t>U.1.04.01.02.015</t>
  </si>
  <si>
    <t>Trasferimenti correnti a altre Amministrazioni Locali produttrici di servizi sanitari</t>
  </si>
  <si>
    <t>U.1.04.01.02.016</t>
  </si>
  <si>
    <t>Trasferimenti correnti a Agenzie regionali per le erogazioni in agricoltura</t>
  </si>
  <si>
    <t>U.1.04.01.02.017</t>
  </si>
  <si>
    <t>Trasferimenti correnti a altri enti e agenzie regionali e sub regionali</t>
  </si>
  <si>
    <t>U.1.04.01.02.018</t>
  </si>
  <si>
    <t>Trasferimenti correnti a Consorzi di enti locali</t>
  </si>
  <si>
    <t>U.1.04.01.02.019</t>
  </si>
  <si>
    <t>Trasferimenti correnti a Fondazioni e istituzioni liriche locali e a Teatri stabili di iniziativa pubblica</t>
  </si>
  <si>
    <t>U.1.04.01.02.999</t>
  </si>
  <si>
    <t>Trasferimenti correnti a altre Amministrazioni Locali n.a.c.</t>
  </si>
  <si>
    <t>U.1.04.01.03.000</t>
  </si>
  <si>
    <t>Trasferimenti correnti a Enti di Previdenza</t>
  </si>
  <si>
    <t>U.1.04.01.03.001</t>
  </si>
  <si>
    <t>Trasferimenti correnti a INPS</t>
  </si>
  <si>
    <t>U.1.04.01.03.002</t>
  </si>
  <si>
    <t>Trasferimenti correnti a INAIL</t>
  </si>
  <si>
    <t>U.1.04.01.03.999</t>
  </si>
  <si>
    <t>Trasferimenti correnti a altri Enti di Previdenza n.a.c.</t>
  </si>
  <si>
    <t>U.1.04.01.04.000</t>
  </si>
  <si>
    <t>Trasferimenti correnti a organismi interni e/o unità locali della amministrazione</t>
  </si>
  <si>
    <t>U.1.04.01.04.001</t>
  </si>
  <si>
    <t>U.1.04.02.00.000</t>
  </si>
  <si>
    <t>Trasferimenti correnti a Famiglie</t>
  </si>
  <si>
    <t>U.1.04.02.01.000</t>
  </si>
  <si>
    <t>Interventi previdenziali</t>
  </si>
  <si>
    <t>U.1.04.02.01.001</t>
  </si>
  <si>
    <t>Pensioni e rendite</t>
  </si>
  <si>
    <t>U.1.04.02.01.002</t>
  </si>
  <si>
    <t>Liquidazioni per fine rapporto di lavoro</t>
  </si>
  <si>
    <t>U.1.04.02.01.999</t>
  </si>
  <si>
    <t>Altri sussidi e assegni</t>
  </si>
  <si>
    <t>U.1.04.02.02.000</t>
  </si>
  <si>
    <t>Interventi assistenziali</t>
  </si>
  <si>
    <t>U.1.04.02.02.999</t>
  </si>
  <si>
    <t>Altri assegni e sussidi assistenziali</t>
  </si>
  <si>
    <t>U.1.04.02.03.000</t>
  </si>
  <si>
    <t>Borse di studio e contratti di formazione specialistica area medica</t>
  </si>
  <si>
    <t>U.1.04.02.03.001</t>
  </si>
  <si>
    <t>Borse di studio</t>
  </si>
  <si>
    <t>U.1.04.02.03.002</t>
  </si>
  <si>
    <t>Contratti di formazione specialistica area medica</t>
  </si>
  <si>
    <t>U.1.04.02.04.000</t>
  </si>
  <si>
    <t>Trasferimenti correnti a famiglie per vincite</t>
  </si>
  <si>
    <t>U.1.04.02.04.002</t>
  </si>
  <si>
    <t>Vincite a lotterie</t>
  </si>
  <si>
    <t>U.1.04.02.04.999</t>
  </si>
  <si>
    <t>Altri trasferimenti a famiglie per vincite</t>
  </si>
  <si>
    <t>U.1.04.02.05.000</t>
  </si>
  <si>
    <t>Altri trasferimenti a famiglie</t>
  </si>
  <si>
    <t>U.1.04.02.05.001</t>
  </si>
  <si>
    <t>Servizio civile</t>
  </si>
  <si>
    <t>U.1.04.02.05.999</t>
  </si>
  <si>
    <t>Altri trasferimenti a famiglie n.a.c.</t>
  </si>
  <si>
    <t>U.1.04.03.00.000</t>
  </si>
  <si>
    <t>Trasferimenti correnti a Imprese</t>
  </si>
  <si>
    <t>U.1.04.03.01.000</t>
  </si>
  <si>
    <t>Trasferimenti correnti a imprese controllate</t>
  </si>
  <si>
    <t>U.1.04.03.01.001</t>
  </si>
  <si>
    <t>U.1.04.03.02.000</t>
  </si>
  <si>
    <t>Trasferimenti correnti a altre imprese partecipate</t>
  </si>
  <si>
    <t>U.1.04.03.02.001</t>
  </si>
  <si>
    <t>U.1.04.03.99.000</t>
  </si>
  <si>
    <t>Trasferimenti correnti a altre imprese</t>
  </si>
  <si>
    <t>U.1.04.03.99.999</t>
  </si>
  <si>
    <t>U.1.04.04.00.000</t>
  </si>
  <si>
    <t xml:space="preserve">Trasferimenti correnti a Istituzioni Sociali Private </t>
  </si>
  <si>
    <t>U.1.04.04.01.000</t>
  </si>
  <si>
    <t>U.1.04.04.01.001</t>
  </si>
  <si>
    <t>U.1.04.05.00.000</t>
  </si>
  <si>
    <t>Trasferimenti correnti versati all'Unione Europea e al Resto del Mondo</t>
  </si>
  <si>
    <t>U.1.04.05.04.000</t>
  </si>
  <si>
    <t>Trasferimenti correnti al Resto del Mondo</t>
  </si>
  <si>
    <t>U.1.04.05.04.001</t>
  </si>
  <si>
    <t>U.1.04.05.99.000</t>
  </si>
  <si>
    <t>Altri Trasferimenti correnti alla UE</t>
  </si>
  <si>
    <t>U.1.04.05.99.001</t>
  </si>
  <si>
    <t>U.1.05.00.00.000</t>
  </si>
  <si>
    <t>Trasferimenti di tributi</t>
  </si>
  <si>
    <t>U.1.05.01.00.000</t>
  </si>
  <si>
    <t>Trasferimenti di tributi a titolo di devoluzioni</t>
  </si>
  <si>
    <t>U.1.05.01.01.000</t>
  </si>
  <si>
    <t>U.1.05.01.01.001</t>
  </si>
  <si>
    <t>U.1.05.01.02.000</t>
  </si>
  <si>
    <t>U.1.05.01.02.001</t>
  </si>
  <si>
    <t>U.1.05.01.03.000</t>
  </si>
  <si>
    <t>U.1.05.01.03.001</t>
  </si>
  <si>
    <t>U.1.05.01.04.000</t>
  </si>
  <si>
    <t>U.1.05.01.04.001</t>
  </si>
  <si>
    <t>U.1.05.01.05.000</t>
  </si>
  <si>
    <t>U.1.05.01.05.001</t>
  </si>
  <si>
    <t>U.1.05.01.06.000</t>
  </si>
  <si>
    <t>U.1.05.01.06.001</t>
  </si>
  <si>
    <t>U.1.05.01.07.000</t>
  </si>
  <si>
    <t>U.1.05.01.07.001</t>
  </si>
  <si>
    <t>U.1.05.01.08.000</t>
  </si>
  <si>
    <t>U.1.05.01.08.001</t>
  </si>
  <si>
    <t>U.1.05.01.09.000</t>
  </si>
  <si>
    <t>U.1.05.01.09.001</t>
  </si>
  <si>
    <t>U.1.05.01.10.000</t>
  </si>
  <si>
    <t>U.1.05.01.10.001</t>
  </si>
  <si>
    <t>U.1.05.01.11.000</t>
  </si>
  <si>
    <t>U.1.05.01.11.001</t>
  </si>
  <si>
    <t>U.1.05.01.12.000</t>
  </si>
  <si>
    <t>U.1.05.01.12.001</t>
  </si>
  <si>
    <t>U.1.05.01.13.000</t>
  </si>
  <si>
    <t>U.1.05.01.13.001</t>
  </si>
  <si>
    <t>U.1.05.01.14.000</t>
  </si>
  <si>
    <t>U.1.05.01.14.001</t>
  </si>
  <si>
    <t>U.1.05.01.15.000</t>
  </si>
  <si>
    <t>U.1.05.01.15.001</t>
  </si>
  <si>
    <t>U.1.05.01.16.000</t>
  </si>
  <si>
    <t>U.1.05.01.16.001</t>
  </si>
  <si>
    <t>U.1.05.01.17.000</t>
  </si>
  <si>
    <t>U.1.05.01.17.001</t>
  </si>
  <si>
    <t>U.1.05.01.18.000</t>
  </si>
  <si>
    <t>Imposte sul reddito delle persone fisiche</t>
  </si>
  <si>
    <t>U.1.05.01.18.001</t>
  </si>
  <si>
    <t>U.1.05.01.19.000</t>
  </si>
  <si>
    <t>Imposte sul reddito delle società (ex IRPEG)</t>
  </si>
  <si>
    <t>U.1.05.01.19.001</t>
  </si>
  <si>
    <t>U.1.05.01.99.000</t>
  </si>
  <si>
    <t>Altri tributi trasferiti a titolo di devoluzioni</t>
  </si>
  <si>
    <t>U.1.05.01.99.999</t>
  </si>
  <si>
    <t>U.1.05.02.00.000</t>
  </si>
  <si>
    <t>Compartecipazioni di tributi a Amministrazioni Locali non destinate al finanziamento della spesa sanitaria</t>
  </si>
  <si>
    <t>U.1.05.02.01.000</t>
  </si>
  <si>
    <t>U.1.05.02.01.001</t>
  </si>
  <si>
    <t>U.1.05.02.02.000</t>
  </si>
  <si>
    <t>Compartecipazione al bollo auto a Province</t>
  </si>
  <si>
    <t>U.1.05.02.02.001</t>
  </si>
  <si>
    <t>U.1.05.02.03.000</t>
  </si>
  <si>
    <t>Compartecipazione IVA a Comuni</t>
  </si>
  <si>
    <t>U.1.05.02.03.001</t>
  </si>
  <si>
    <t>U.1.05.02.04.000</t>
  </si>
  <si>
    <t>U.1.05.02.04.001</t>
  </si>
  <si>
    <t>U.1.05.02.05.000</t>
  </si>
  <si>
    <t>U.1.05.02.05.001</t>
  </si>
  <si>
    <t>U.1.05.02.98.000</t>
  </si>
  <si>
    <t>Altre compartecipazioni alle Province</t>
  </si>
  <si>
    <t>U.1.05.02.98.999</t>
  </si>
  <si>
    <t>U.1.05.02.99.000</t>
  </si>
  <si>
    <t>Altre compartecipazioni a Comuni</t>
  </si>
  <si>
    <t>U.1.05.02.99.999</t>
  </si>
  <si>
    <t>U.1.06.00.00.000</t>
  </si>
  <si>
    <t>U.1.06.01.00.000</t>
  </si>
  <si>
    <t>U.1.06.01.01.000</t>
  </si>
  <si>
    <t>Trasferimenti ad Amministrazioni Locali - Fondi perequativi</t>
  </si>
  <si>
    <t>U.1.06.01.01.002</t>
  </si>
  <si>
    <t>Trasferimenti a Province - fondi perequativi</t>
  </si>
  <si>
    <t>U.1.06.01.01.003</t>
  </si>
  <si>
    <t>Trasferimenti a Comuni - fondi perequativi</t>
  </si>
  <si>
    <t>U.1.07.00.00.000</t>
  </si>
  <si>
    <t>Interessi passivi</t>
  </si>
  <si>
    <t>U.1.07.01.00.000</t>
  </si>
  <si>
    <t>Interessi passivi su titoli obbligazionari a breve termine</t>
  </si>
  <si>
    <t>U.1.07.01.01.000</t>
  </si>
  <si>
    <t>Interessi passivi su titoli obbligazionari a breve termine in valuta domestica</t>
  </si>
  <si>
    <t>U.1.07.01.01.001</t>
  </si>
  <si>
    <t>Interessi passivi su titoli obbligazionari a breve termine a tasso fisso - valuta domestica</t>
  </si>
  <si>
    <t>U.1.07.01.01.002</t>
  </si>
  <si>
    <t>Interessi passivi su titoli obbligazionari a breve termine a tasso variabile - valuta domestica</t>
  </si>
  <si>
    <t>U.1.07.02.00.000</t>
  </si>
  <si>
    <t>Interessi passivi su titoli obbligazionari a medio-lungo termine</t>
  </si>
  <si>
    <t>U.1.07.02.01.000</t>
  </si>
  <si>
    <t>Interessi passivi su titoli obbligazionari a medio-lungo termine in valuta domestica</t>
  </si>
  <si>
    <t>U.1.07.02.01.001</t>
  </si>
  <si>
    <t>Interessi passivi su titoli obbligazionari a medio-lungo termine a tasso fisso - valuta domestica</t>
  </si>
  <si>
    <t>U.1.07.02.01.002</t>
  </si>
  <si>
    <t>Interessi passivi su titoli obbligazionari a medio-lungo termine a tasso variabile - valuta domestica</t>
  </si>
  <si>
    <t>U.1.07.02.02.000</t>
  </si>
  <si>
    <t>Interessi passivi su titoli obbligazionari a medio-lungo termine in valuta estera</t>
  </si>
  <si>
    <t>U.1.07.02.02.001</t>
  </si>
  <si>
    <t>Interessi passivi su titoli obbligazionari a medio-lungo termine a tasso fisso - valuta estera</t>
  </si>
  <si>
    <t>U.1.07.02.02.002</t>
  </si>
  <si>
    <t>Interessi passivi su titoli obbligazionari a medio-lungo termine a tasso variabile - valuta estera</t>
  </si>
  <si>
    <t>U.1.07.04.00.000</t>
  </si>
  <si>
    <t>Interessi su finanziamenti a breve termine</t>
  </si>
  <si>
    <t>U.1.07.04.01.000</t>
  </si>
  <si>
    <t>Interessi passivi a Amministrazioni Centrali su finanziamenti a breve termine</t>
  </si>
  <si>
    <t>U.1.07.04.01.001</t>
  </si>
  <si>
    <t>Interessi passivi a Ministeri su finanziamenti a breve termine</t>
  </si>
  <si>
    <t>U.1.07.04.01.002</t>
  </si>
  <si>
    <t>Interessi passivi a Ministero dell'Istruzione - Istituzioni scolastiche su finanziamenti a breve termine</t>
  </si>
  <si>
    <t>U.1.07.04.01.003</t>
  </si>
  <si>
    <t>Interessi passivi a Presidenza del Consiglio dei Ministri su finanziamenti a breve termine</t>
  </si>
  <si>
    <t>U.1.07.04.01.004</t>
  </si>
  <si>
    <t>Interessi passivi a Organi Costituzionali e di rilievo costituzionale su finanziamenti a breve termine</t>
  </si>
  <si>
    <t>U.1.07.04.01.005</t>
  </si>
  <si>
    <t>Interessi passivi a Agenzie Fiscali su finanziamenti a breve termine</t>
  </si>
  <si>
    <t>U.1.07.04.01.006</t>
  </si>
  <si>
    <t>Interessi passivi a enti di regolazione dell'attività economica su finanziamenti a breve termine</t>
  </si>
  <si>
    <t>U.1.07.04.01.007</t>
  </si>
  <si>
    <t>Interessi passivi a Gruppo Equitalia su finanziamenti a breve termine</t>
  </si>
  <si>
    <t>U.1.07.04.01.008</t>
  </si>
  <si>
    <t>Interessi passivi a Anas S.p.A. su finanziamenti a breve termine</t>
  </si>
  <si>
    <t>U.1.07.04.01.009</t>
  </si>
  <si>
    <t>Interessi passivi a altri enti centrali produttori di servizi economici su finanziamenti a breve termine</t>
  </si>
  <si>
    <t>U.1.07.04.01.010</t>
  </si>
  <si>
    <t>Interessi passivi a autorità amministrative indipendenti su finanziamenti a breve termine</t>
  </si>
  <si>
    <t>U.1.07.04.01.011</t>
  </si>
  <si>
    <t>Interessi passivi a enti centrali a struttura associativa su finanziamenti a breve termine</t>
  </si>
  <si>
    <t>U.1.07.04.01.012</t>
  </si>
  <si>
    <t>Interessi passivi a enti centrali produttori di servizi assistenziali, ricreativi e culturali su finanziamenti a breve termine</t>
  </si>
  <si>
    <t>U.1.07.04.01.013</t>
  </si>
  <si>
    <t>Interessi passivi a enti e istituzioni centrali di ricerca e Istituti e stazioni sperimentali per la ricerca su finanziamenti a breve termine</t>
  </si>
  <si>
    <t>U.1.07.04.01.999</t>
  </si>
  <si>
    <t>Interessi passivi a altre Amministrazioni Centrali n.a.c. su finanziamenti a breve termine</t>
  </si>
  <si>
    <t>U.1.07.04.02.000</t>
  </si>
  <si>
    <t>Interessi passivi a Amministrazioni Locali su finanziamenti a breve termine</t>
  </si>
  <si>
    <t>U.1.07.04.02.001</t>
  </si>
  <si>
    <t>Interessi passivi a Regioni e province autonome su finanziamenti a breve termine</t>
  </si>
  <si>
    <t>U.1.07.04.02.002</t>
  </si>
  <si>
    <t>Interessi passivi a Province su finanziamenti a breve termine</t>
  </si>
  <si>
    <t>U.1.07.04.02.003</t>
  </si>
  <si>
    <t>Interessi passivi a Comuni su finanziamenti a breve termine</t>
  </si>
  <si>
    <t>U.1.07.04.02.004</t>
  </si>
  <si>
    <t>Interessi passivi a Città metropolitane e Roma capitale su finanziamenti a breve termine</t>
  </si>
  <si>
    <t>U.1.07.04.02.005</t>
  </si>
  <si>
    <t>Interessi passivi a Unioni di Comuni su finanziamenti a breve termine</t>
  </si>
  <si>
    <t>U.1.07.04.02.006</t>
  </si>
  <si>
    <t>Interessi passivi a Comunità Montane su finanziamenti a breve termine</t>
  </si>
  <si>
    <t>U.1.07.04.02.007</t>
  </si>
  <si>
    <t>Interessi passivi a Camere di Commercio su finanziamenti a breve termine</t>
  </si>
  <si>
    <t>U.1.07.04.02.008</t>
  </si>
  <si>
    <t>Interessi passivi a Università su finanziamenti a breve termine</t>
  </si>
  <si>
    <t>U.1.07.04.02.009</t>
  </si>
  <si>
    <t>Interessi passivi a Parchi nazionali e consorzi ed enti autonomi gestori di parchi e aree naturali protette su finanziamenti a breve termine</t>
  </si>
  <si>
    <t>U.1.07.04.02.010</t>
  </si>
  <si>
    <t>Interessi passivi a Autorità Portuali su finanziamenti a breve termine</t>
  </si>
  <si>
    <t>U.1.07.04.02.011</t>
  </si>
  <si>
    <t>Interessi passivi a Aziende sanitarie locali su finanziamenti a breve termine</t>
  </si>
  <si>
    <t>U.1.07.04.02.012</t>
  </si>
  <si>
    <t>Interessi passivi a Aziende ospedaliere e Aziende ospedaliere universitarie integrate con il SSN su finanziamenti a breve termine</t>
  </si>
  <si>
    <t>U.1.07.04.02.013</t>
  </si>
  <si>
    <t>Interessi passivi a policlinici a titolo di finanziamento del servizio sanitario nazionale su finanziamenti a breve termine</t>
  </si>
  <si>
    <t>U.1.07.04.02.014</t>
  </si>
  <si>
    <t>Interessi passivi a policlinici su finanziamenti a breve termine</t>
  </si>
  <si>
    <t>U.1.07.04.02.015</t>
  </si>
  <si>
    <t>Interessi passivi a Istituti di ricovero e cura a carattere scientifico pubblici su finanziamenti a breve termine</t>
  </si>
  <si>
    <t>U.1.07.04.02.016</t>
  </si>
  <si>
    <t>Interessi passivi a altre Amministrazioni Locali produttrici di servizi sanitari su finanziamenti a breve termine</t>
  </si>
  <si>
    <t>U.1.07.04.02.017</t>
  </si>
  <si>
    <t>Interessi passivi a Agenzie regionali per le erogazioni in agricoltura su finanziamenti a breve termine</t>
  </si>
  <si>
    <t>U.1.07.04.02.018</t>
  </si>
  <si>
    <t>Interessi passivi a altri enti e agenzie regionali e sub regionali su finanziamenti a breve termine</t>
  </si>
  <si>
    <t>U.1.07.04.02.019</t>
  </si>
  <si>
    <t>Interessi passivi a Consorzi di enti locali su finanziamenti a breve termine</t>
  </si>
  <si>
    <t>U.1.07.04.02.020</t>
  </si>
  <si>
    <t>Interessi passivi a Fondazioni e istituzioni liriche locali e a Teatri stabili di iniziativa pubblica su finanziamenti a breve termine</t>
  </si>
  <si>
    <t>U.1.07.04.02.999</t>
  </si>
  <si>
    <t>Interessi passivi a altre Amministrazioni Locali n.a.c. su finanziamenti a breve termine</t>
  </si>
  <si>
    <t>U.1.07.04.03.000</t>
  </si>
  <si>
    <t>Interessi passivi a Enti previdenziali su finanziamenti a breve termine</t>
  </si>
  <si>
    <t>U.1.07.04.03.001</t>
  </si>
  <si>
    <t xml:space="preserve">Interessi passivi a INPS su mutui e altri finanziamenti a medio lungo termine </t>
  </si>
  <si>
    <t>U.1.07.04.03.002</t>
  </si>
  <si>
    <t xml:space="preserve">Interessi passivi a INAIL su mutui e altri finanziamenti a medio lungo termine </t>
  </si>
  <si>
    <t>U.1.07.04.03.999</t>
  </si>
  <si>
    <t xml:space="preserve">Interessi passivi a altri Enti di Previdenza n.a.c. su mutui e altri finanziamenti a medio lungo termine </t>
  </si>
  <si>
    <t>U.1.07.04.04.000</t>
  </si>
  <si>
    <t>Interessi passivi a Imprese su finanziamenti a breve termine</t>
  </si>
  <si>
    <t>U.1.07.04.04.001</t>
  </si>
  <si>
    <t>Interessi passivi a imprese controllate su finanziamenti a breve termine</t>
  </si>
  <si>
    <t>U.1.07.04.04.002</t>
  </si>
  <si>
    <t>Interessi passivi a altre imprese partecipate su finanziamenti a breve termine</t>
  </si>
  <si>
    <t>U.1.07.04.04.003</t>
  </si>
  <si>
    <t>Interessi passivi a Cassa Depositi e Prestiti - SPA su finanziamenti a breve termine</t>
  </si>
  <si>
    <t>U.1.07.04.04.999</t>
  </si>
  <si>
    <t>Interessi passivi a altre imprese su finanziamenti a breve termine</t>
  </si>
  <si>
    <t>U.1.07.04.05.000</t>
  </si>
  <si>
    <t>Interessi passivi su finanziamenti a breve termine ad altri soggetti</t>
  </si>
  <si>
    <t>U.1.07.04.05.001</t>
  </si>
  <si>
    <t>U.1.07.05.00.000</t>
  </si>
  <si>
    <t>Interessi su Mutui e altri finanziamenti a medio lungo termine</t>
  </si>
  <si>
    <t>U.1.07.05.01.000</t>
  </si>
  <si>
    <t xml:space="preserve">Interessi passivi ad Amministrazioni Centrali su mutui e altri finanziamenti a medio lungo termine </t>
  </si>
  <si>
    <t>U.1.07.05.01.001</t>
  </si>
  <si>
    <t xml:space="preserve">Interessi passivi a Ministeri su mutui e altri finanziamenti a medio lungo termine </t>
  </si>
  <si>
    <t>U.1.07.05.01.002</t>
  </si>
  <si>
    <t xml:space="preserve">Interessi passivi a Ministero dell'Istruzione - Istituzioni scolastiche su mutui e altri finanziamenti a medio lungo termine </t>
  </si>
  <si>
    <t>U.1.07.05.01.003</t>
  </si>
  <si>
    <t xml:space="preserve">Interessi passivi a Presidenza del Consiglio dei Ministri su mutui e altri finanziamenti a medio lungo termine </t>
  </si>
  <si>
    <t>U.1.07.05.01.004</t>
  </si>
  <si>
    <t xml:space="preserve">Interessi passivi a Organi Costituzionali e di rilievo costituzionale su mutui e altri finanziamenti a medio lungo termine </t>
  </si>
  <si>
    <t>U.1.07.05.01.005</t>
  </si>
  <si>
    <t xml:space="preserve">Interessi passivi a Agenzie Fiscali su mutui e altri finanziamenti a medio lungo termine </t>
  </si>
  <si>
    <t>U.1.07.05.01.006</t>
  </si>
  <si>
    <t xml:space="preserve">Interessi passivi a enti di regolazione dell'attività economica su mutui e altri finanziamenti a medio lungo termine </t>
  </si>
  <si>
    <t>U.1.07.05.01.007</t>
  </si>
  <si>
    <t xml:space="preserve">Interessi passivi a Gruppo Equitalia su mutui e altri finanziamenti a medio lungo termine </t>
  </si>
  <si>
    <t>U.1.07.05.01.008</t>
  </si>
  <si>
    <t xml:space="preserve">Interessi passivi a Anas S.p.A. su mutui e altri finanziamenti a medio lungo termine </t>
  </si>
  <si>
    <t>U.1.07.05.01.009</t>
  </si>
  <si>
    <t xml:space="preserve">Interessi passivi a altri enti centrali produttori di servizi economici su mutui e altri finanziamenti a medio lungo termine </t>
  </si>
  <si>
    <t>U.1.07.05.01.010</t>
  </si>
  <si>
    <t xml:space="preserve">Interessi passivi a autorità amministrative indipendenti su mutui e altri finanziamenti a medio lungo termine </t>
  </si>
  <si>
    <t>U.1.07.05.01.011</t>
  </si>
  <si>
    <t xml:space="preserve">Interessi passivi a enti centrali a struttura associativa su mutui e altri finanziamenti a medio lungo termine </t>
  </si>
  <si>
    <t>U.1.07.05.01.012</t>
  </si>
  <si>
    <t xml:space="preserve">Interessi passivi a enti centrali produttori di servizi assistenziali, ricreativi e culturali su mutui e altri finanziamenti a medio lungo termine </t>
  </si>
  <si>
    <t>U.1.07.05.01.013</t>
  </si>
  <si>
    <t xml:space="preserve">Interessi passivi a enti e istituzioni centrali di ricerca e Istituti e stazioni sperimentali per la ricerca su mutui e altri finanziamenti a medio lungo termine </t>
  </si>
  <si>
    <t>U.1.07.05.01.999</t>
  </si>
  <si>
    <t xml:space="preserve">Interessi passivi a altre Amministrazioni Centrali n.a.c. su mutui e altri finanziamenti a medio lungo termine </t>
  </si>
  <si>
    <t>U.1.07.05.02.000</t>
  </si>
  <si>
    <t xml:space="preserve">Interessi passivi a Amministrazioni Locali su mutui e altri finanziamenti a medio lungo termine </t>
  </si>
  <si>
    <t>U.1.07.05.02.001</t>
  </si>
  <si>
    <t xml:space="preserve">Interessi passivi a Regioni e province autonome su mutui e altri finanziamenti a medio lungo termine </t>
  </si>
  <si>
    <t>U.1.07.05.02.002</t>
  </si>
  <si>
    <t xml:space="preserve">Interessi passivi a Province su mutui e altri finanziamenti a medio lungo termine </t>
  </si>
  <si>
    <t>U.1.07.05.02.003</t>
  </si>
  <si>
    <t xml:space="preserve">Interessi passivi a Comuni su mutui e altri finanziamenti a medio lungo termine </t>
  </si>
  <si>
    <t>U.1.07.05.02.004</t>
  </si>
  <si>
    <t xml:space="preserve">Interessi passivi a Città metropolitane e Roma capitale su mutui e altri finanziamenti a medio lungo termine </t>
  </si>
  <si>
    <t>U.1.07.05.02.005</t>
  </si>
  <si>
    <t xml:space="preserve">Interessi passivi a Unioni di Comuni su mutui e altri finanziamenti a medio lungo termine </t>
  </si>
  <si>
    <t>U.1.07.05.02.006</t>
  </si>
  <si>
    <t xml:space="preserve">Interessi passivi a Comunità Montane su mutui e altri finanziamenti a medio lungo termine </t>
  </si>
  <si>
    <t>U.1.07.05.02.007</t>
  </si>
  <si>
    <t xml:space="preserve">Interessi passivi a Camere di Commercio su mutui e altri finanziamenti a medio lungo termine </t>
  </si>
  <si>
    <t>U.1.07.05.02.008</t>
  </si>
  <si>
    <t xml:space="preserve">Interessi passivi a Università su mutui e altri finanziamenti a medio lungo termine </t>
  </si>
  <si>
    <t>U.1.07.05.02.009</t>
  </si>
  <si>
    <t xml:space="preserve">Interessi passivi a Parchi nazionali e consorzi ed enti autonomi gestori di parchi e aree naturali protette su mutui e altri finanziamenti a medio lungo termine </t>
  </si>
  <si>
    <t>U.1.07.05.02.010</t>
  </si>
  <si>
    <t xml:space="preserve">Interessi passivi a Autorità Portuali su mutui e altri finanziamenti a medio lungo termine </t>
  </si>
  <si>
    <t>U.1.07.05.02.011</t>
  </si>
  <si>
    <t xml:space="preserve">Interessi passivi a Aziende sanitarie locali su mutui e altri finanziamenti a medio lungo termine </t>
  </si>
  <si>
    <t>U.1.07.05.02.012</t>
  </si>
  <si>
    <t xml:space="preserve">Interessi passivi a Aziende ospedaliere e Aziende ospedaliere universitarie integrate con il SSN su mutui e altri finanziamenti a medio lungo termine </t>
  </si>
  <si>
    <t>U.1.07.05.02.013</t>
  </si>
  <si>
    <t xml:space="preserve">Interessi passivi a policlinici a titolo di finanziamento del servizio sanitario nazionale su mutui e altri finanziamenti a medio lungo termine </t>
  </si>
  <si>
    <t>U.1.07.05.02.014</t>
  </si>
  <si>
    <t xml:space="preserve">Interessi passivi a policlinici su mutui e altri finanziamenti a medio lungo termine </t>
  </si>
  <si>
    <t>U.1.07.05.02.015</t>
  </si>
  <si>
    <t xml:space="preserve">Interessi passivi a Istituti di ricovero e cura a carattere scientifico pubblici su mutui e altri finanziamenti a medio lungo termine </t>
  </si>
  <si>
    <t>U.1.07.05.02.016</t>
  </si>
  <si>
    <t xml:space="preserve">Interessi passivi a altre Amministrazioni Locali produttrici di servizi sanitari su mutui e altri finanziamenti a medio lungo termine </t>
  </si>
  <si>
    <t>U.1.07.05.02.017</t>
  </si>
  <si>
    <t xml:space="preserve">Interessi passivi a Agenzie regionali per le erogazioni in agricoltura su mutui e altri finanziamenti a medio lungo termine </t>
  </si>
  <si>
    <t>U.1.07.05.02.018</t>
  </si>
  <si>
    <t xml:space="preserve">Interessi passivi a altri enti e agenzie regionali e sub regionali su mutui e altri finanziamenti a medio lungo termine </t>
  </si>
  <si>
    <t>U.1.07.05.02.019</t>
  </si>
  <si>
    <t xml:space="preserve">Interessi passivi a Consorzi di enti locali su mutui e altri finanziamenti a medio lungo termine </t>
  </si>
  <si>
    <t>U.1.07.05.02.020</t>
  </si>
  <si>
    <t xml:space="preserve">Interessi passivi a Fondazioni e istituzioni liriche locali e a Teatri stabili di iniziativa pubblica su mutui e altri finanziamenti a medio lungo termine </t>
  </si>
  <si>
    <t>U.1.07.05.02.999</t>
  </si>
  <si>
    <t xml:space="preserve">Interessi passivi a altre Amministrazioni Locali n.a.c. su mutui e altri finanziamenti a medio lungo termine </t>
  </si>
  <si>
    <t>U.1.07.05.03.000</t>
  </si>
  <si>
    <t>Interessi passivi a Enti previdenziali su mutui e altri finanziamenti a medio lungo termine</t>
  </si>
  <si>
    <t>U.1.07.05.03.001</t>
  </si>
  <si>
    <t>U.1.07.05.03.002</t>
  </si>
  <si>
    <t>U.1.07.05.03.999</t>
  </si>
  <si>
    <t>U.1.07.05.04.000</t>
  </si>
  <si>
    <t>Interessi passivi su finanziamenti a medio lungo termine a Imprese</t>
  </si>
  <si>
    <t>U.1.07.05.04.001</t>
  </si>
  <si>
    <t>Interessi passivi a imprese controllate su finanziamenti a medio lungo termine</t>
  </si>
  <si>
    <t>U.1.07.05.04.002</t>
  </si>
  <si>
    <t xml:space="preserve">Interessi passivi a altre imprese partecipate su finanziamenti a medio lungo termine </t>
  </si>
  <si>
    <t>U.1.07.05.04.003</t>
  </si>
  <si>
    <t>Interessi passivi a Cassa Depositi e Prestiti SPA su mutui e altri finanziamenti a medio lungo termine</t>
  </si>
  <si>
    <t>U.1.07.05.04.004</t>
  </si>
  <si>
    <t>Interessi passivi a Cassa Depositi e Prestiti - Gestione Tesoro su mutui e altri finanziamenti a medio lungo termine</t>
  </si>
  <si>
    <t>U.1.07.05.04.999</t>
  </si>
  <si>
    <t xml:space="preserve">Interessi passivi a altre imprese su finanziamenti a medio lungo termine </t>
  </si>
  <si>
    <t>U.1.07.05.05.000</t>
  </si>
  <si>
    <t>Interessi passivi su mutui e altri finanziamenti a medio lungo termine ad altri soggetti</t>
  </si>
  <si>
    <t>U.1.07.05.05.999</t>
  </si>
  <si>
    <t>U.1.07.05.06.000</t>
  </si>
  <si>
    <t>Interessi passivi per Attualizzazione Contributi Pluriennali</t>
  </si>
  <si>
    <t>U.1.07.05.06.001</t>
  </si>
  <si>
    <t>U.1.07.06.00.000</t>
  </si>
  <si>
    <t>Altri interessi passivi</t>
  </si>
  <si>
    <t>U.1.07.06.01.000</t>
  </si>
  <si>
    <t>Interessi su derivati</t>
  </si>
  <si>
    <t>U.1.07.06.01.001</t>
  </si>
  <si>
    <t>Flussi periodici netti in uscita</t>
  </si>
  <si>
    <t>U.1.07.06.01.002</t>
  </si>
  <si>
    <t>Importi per chiusura anticipata di operazioni in essere</t>
  </si>
  <si>
    <t>U.1.07.06.02.000</t>
  </si>
  <si>
    <t>Interessi di mora</t>
  </si>
  <si>
    <t>U.1.07.06.02.001</t>
  </si>
  <si>
    <t>Interessi di mora a Amministrazioni Centrali</t>
  </si>
  <si>
    <t>U.1.07.06.02.002</t>
  </si>
  <si>
    <t>Interessi di mora a Amministrazioni Locali</t>
  </si>
  <si>
    <t>U.1.07.06.02.003</t>
  </si>
  <si>
    <t>Interessi di mora a Enti previdenziali</t>
  </si>
  <si>
    <t>U.1.07.06.02.999</t>
  </si>
  <si>
    <t>Interessi di mora ad altri soggetti</t>
  </si>
  <si>
    <t>U.1.07.06.03.000</t>
  </si>
  <si>
    <t>Interessi su conti della tesoreria dello Stato o di altre Amministrazioni pubbliche</t>
  </si>
  <si>
    <t>U.1.07.06.03.001</t>
  </si>
  <si>
    <t>Interessi ad Amministrazioni Centrali su conti della tesoreria dello Stato o di altre Amministrazioni pubbliche</t>
  </si>
  <si>
    <t>U.1.07.06.03.002</t>
  </si>
  <si>
    <t>Interessi a Amministrazioni Locali su conti della tesoreria dello Stato o di altre Amministrazioni pubbliche</t>
  </si>
  <si>
    <t>U.1.07.06.03.003</t>
  </si>
  <si>
    <t>Interessi a Enti previdenziali su conti della tesoreria dello Stato o di altre Amministrazioni pubbliche</t>
  </si>
  <si>
    <t>U.1.07.06.03.004</t>
  </si>
  <si>
    <t>Interessi a Cassa Depositi e Prestiti su conti della tesoreria dello Stato o di altre Amministrazioni pubbliche</t>
  </si>
  <si>
    <t>U.1.07.06.03.999</t>
  </si>
  <si>
    <t>Interessi ad altri soggetti su conti della tesoreria dello Stato o di altre Amministrazioni pubbliche</t>
  </si>
  <si>
    <t>U.1.07.06.04.000</t>
  </si>
  <si>
    <t>Interessi passivi su anticipazioni di tesoreria degli istituti tesorieri/cassieri</t>
  </si>
  <si>
    <t>U.1.07.06.04.001</t>
  </si>
  <si>
    <t>U.1.07.06.05.000</t>
  </si>
  <si>
    <t>Interessi passivi su operazioni di leasing finanziario</t>
  </si>
  <si>
    <t>U.1.07.06.05.001</t>
  </si>
  <si>
    <t>U.1.07.06.06.000</t>
  </si>
  <si>
    <t>Interessi passivi per operazioni di cartolarizzazione</t>
  </si>
  <si>
    <t>U.1.07.06.06.001</t>
  </si>
  <si>
    <t>U.1.07.06.99.000</t>
  </si>
  <si>
    <t>Altri interessi passivi diversi</t>
  </si>
  <si>
    <t>U.1.07.06.99.001</t>
  </si>
  <si>
    <t>Altri interessi passivi a Amministrazioni Centrali</t>
  </si>
  <si>
    <t>U.1.07.06.99.002</t>
  </si>
  <si>
    <t>Altri interessi passivi a Amministrazioni Locali</t>
  </si>
  <si>
    <t>U.1.07.06.99.003</t>
  </si>
  <si>
    <t>Altri interessi passivi a Enti previdenziali</t>
  </si>
  <si>
    <t>U.1.07.06.99.999</t>
  </si>
  <si>
    <t>Altri interessi passivi ad altri soggetti</t>
  </si>
  <si>
    <t>U.1.08.00.00.000</t>
  </si>
  <si>
    <t>Altre spese per redditi da capitale</t>
  </si>
  <si>
    <t>U.1.08.02.00.000</t>
  </si>
  <si>
    <t>Diritti reali di godimento e servitù onerose</t>
  </si>
  <si>
    <t>U.1.08.02.01.000</t>
  </si>
  <si>
    <t>U.1.08.02.01.001</t>
  </si>
  <si>
    <t>U.1.08.99.00.000</t>
  </si>
  <si>
    <t>Altre spese per redditi da capitale n.a.c.</t>
  </si>
  <si>
    <t>U.1.08.99.01.000</t>
  </si>
  <si>
    <t>Oneri finanziari derivanti dalla estinzione anticipata di prestiti</t>
  </si>
  <si>
    <t>U.1.08.99.01.001</t>
  </si>
  <si>
    <t>U.1.08.99.99.000</t>
  </si>
  <si>
    <t>U.1.08.99.99.999</t>
  </si>
  <si>
    <t>U.1.09.00.00.000</t>
  </si>
  <si>
    <t>Rimborsi e poste correttive delle entrate</t>
  </si>
  <si>
    <t>U.1.09.01.00.000</t>
  </si>
  <si>
    <t>Rimborsi per spese di personale (comando, distacco, fuori ruolo, convenzioni, ecc…)</t>
  </si>
  <si>
    <t>U.1.09.01.01.000</t>
  </si>
  <si>
    <t xml:space="preserve">Rimborsi per spese di personale (comando, distacco, fuori ruolo, convenzioni, ecc…) </t>
  </si>
  <si>
    <t>U.1.09.01.01.001</t>
  </si>
  <si>
    <t>U.1.09.02.00.000</t>
  </si>
  <si>
    <t>Rimborsi di imposte in uscita</t>
  </si>
  <si>
    <t>U.1.09.02.01.000</t>
  </si>
  <si>
    <t>Rimborsi di imposte e tasse di natura corrente</t>
  </si>
  <si>
    <t>U.1.09.02.01.001</t>
  </si>
  <si>
    <t>U.1.09.02.02.000</t>
  </si>
  <si>
    <t>Rimborsi di imposte in conto capitale in uscita</t>
  </si>
  <si>
    <t>U.1.09.02.02.001</t>
  </si>
  <si>
    <t>U.1.09.03.00.000</t>
  </si>
  <si>
    <t>Rimborsi di trasferimenti all'Unione Europea</t>
  </si>
  <si>
    <t>U.1.09.03.01.000</t>
  </si>
  <si>
    <t>U.1.09.03.01.001</t>
  </si>
  <si>
    <t>U.1.09.99.00.000</t>
  </si>
  <si>
    <t>Altri Rimborsi di parte corrente di somme non dovute o incassate in eccesso</t>
  </si>
  <si>
    <t>U.1.09.99.01.000</t>
  </si>
  <si>
    <t>Rimborsi di parte corrente ad Amministrazioni Centrali di somme non dovute o incassate in eccesso</t>
  </si>
  <si>
    <t>U.1.09.99.01.001</t>
  </si>
  <si>
    <t>U.1.09.99.02.000</t>
  </si>
  <si>
    <t>Rimborsi di parte corrente ad Amministrazioni Locali di somme non dovute o incassate in eccesso</t>
  </si>
  <si>
    <t>U.1.09.99.02.001</t>
  </si>
  <si>
    <t>U.1.09.99.03.000</t>
  </si>
  <si>
    <t>Rimborsi di parte corrente a Enti Previdenziali di somme non dovute o incassate in eccesso</t>
  </si>
  <si>
    <t>U.1.09.99.03.001</t>
  </si>
  <si>
    <t>U.1.09.99.04.000</t>
  </si>
  <si>
    <t>Rimborsi di parte corrente a Famiglie di somme non dovute o incassate in eccesso</t>
  </si>
  <si>
    <t>U.1.09.99.04.001</t>
  </si>
  <si>
    <t>U.1.09.99.05.000</t>
  </si>
  <si>
    <t>Rimborsi di parte corrente a Imprese di somme non dovute o incassate in eccesso</t>
  </si>
  <si>
    <t>U.1.09.99.05.001</t>
  </si>
  <si>
    <t>U.1.09.99.06.000</t>
  </si>
  <si>
    <t>Rimborsi di parte corrente a Istituzioni Sociali Private di somme non dovute o incassate in eccesso</t>
  </si>
  <si>
    <t>U.1.09.99.06.001</t>
  </si>
  <si>
    <t>U.1.10.00.00.000</t>
  </si>
  <si>
    <t>Altre spese correnti</t>
  </si>
  <si>
    <t>U.1.10.01.00.000</t>
  </si>
  <si>
    <t>Fondi di riserva e altri accantonamenti</t>
  </si>
  <si>
    <t>U.1.10.01.01.000</t>
  </si>
  <si>
    <t>U.1.10.01.01.001</t>
  </si>
  <si>
    <t>Fondi di riserva</t>
  </si>
  <si>
    <t>U.1.10.01.02.000</t>
  </si>
  <si>
    <t>Fondo speciali</t>
  </si>
  <si>
    <t>U.1.10.01.02.001</t>
  </si>
  <si>
    <t>Fondi speciali</t>
  </si>
  <si>
    <t>U.1.10.01.03.000</t>
  </si>
  <si>
    <t>Fondo crediti di dubbia e difficile esazione di parte corrente</t>
  </si>
  <si>
    <t>U.1.10.01.03.001</t>
  </si>
  <si>
    <t>U.1.10.01.04.000</t>
  </si>
  <si>
    <t>Fondo rinnovi contrattuali</t>
  </si>
  <si>
    <t>U.1.10.01.04.001</t>
  </si>
  <si>
    <t>U.1.10.01.99.000</t>
  </si>
  <si>
    <t>Altri fondi e accantonamenti</t>
  </si>
  <si>
    <t>U.1.10.01.99.001</t>
  </si>
  <si>
    <t>Fondo ammortamento titoli</t>
  </si>
  <si>
    <t>U.1.10.01.99.999</t>
  </si>
  <si>
    <t>Altri fondi n.a.c.</t>
  </si>
  <si>
    <t>U.1.10.02.00.000</t>
  </si>
  <si>
    <t>Fondo pluriennale vincolato</t>
  </si>
  <si>
    <t>U.1.10.02.01.000</t>
  </si>
  <si>
    <t>U.1.10.02.01.001</t>
  </si>
  <si>
    <t>U.1.10.03.00.000</t>
  </si>
  <si>
    <t>Versamenti IVA a debito</t>
  </si>
  <si>
    <t>U.1.10.03.01.000</t>
  </si>
  <si>
    <t>Versamenti IVA a debito per le gestioni commerciali</t>
  </si>
  <si>
    <t>U.1.10.03.01.001</t>
  </si>
  <si>
    <t>U.1.10.04.00.000</t>
  </si>
  <si>
    <t>Premi di assicurazione</t>
  </si>
  <si>
    <t>U.1.10.04.01.000</t>
  </si>
  <si>
    <t>Premi di assicurazione contro i danni</t>
  </si>
  <si>
    <t>U.1.10.04.01.001</t>
  </si>
  <si>
    <t>Premi di assicurazione su beni mobili</t>
  </si>
  <si>
    <t>U.1.10.04.01.002</t>
  </si>
  <si>
    <t>Premi di assicurazione su beni immobili</t>
  </si>
  <si>
    <t>U.1.10.04.01.003</t>
  </si>
  <si>
    <t>Premi di assicurazione per responsabilità civile verso terzi</t>
  </si>
  <si>
    <t>U.1.10.04.01.999</t>
  </si>
  <si>
    <t>Altri premi di assicurazione contro i danni</t>
  </si>
  <si>
    <t>U.1.10.04.99.000</t>
  </si>
  <si>
    <t>Altri premi di assicurazione n.a.c.</t>
  </si>
  <si>
    <t>U.1.10.04.99.999</t>
  </si>
  <si>
    <t>U.1.10.05.00.000</t>
  </si>
  <si>
    <t>Spese dovute a sanzioni, risarcimenti e indennizzi</t>
  </si>
  <si>
    <t>U.1.10.05.01.000</t>
  </si>
  <si>
    <t>Spese dovute a sanzioni</t>
  </si>
  <si>
    <t>U.1.10.05.01.001</t>
  </si>
  <si>
    <t>U.1.10.05.02.000</t>
  </si>
  <si>
    <t>Spese per risarcimento danni</t>
  </si>
  <si>
    <t>U.1.10.05.02.001</t>
  </si>
  <si>
    <t>U.1.10.05.03.000</t>
  </si>
  <si>
    <t>Spese per indennizzi</t>
  </si>
  <si>
    <t>U.1.10.05.03.001</t>
  </si>
  <si>
    <t>U.1.10.05.04.000</t>
  </si>
  <si>
    <t>Oneri da contenzioso</t>
  </si>
  <si>
    <t>U.1.10.05.04.001</t>
  </si>
  <si>
    <t>U.1.10.05.99.000</t>
  </si>
  <si>
    <t>Altre spese dovute per irregolarità e illeciti n.a.c.</t>
  </si>
  <si>
    <t>U.1.10.05.99.999</t>
  </si>
  <si>
    <t>U.1.10.99.00.000</t>
  </si>
  <si>
    <t>Altre spese correnti n.a.c.</t>
  </si>
  <si>
    <t>U.1.10.99.99.000</t>
  </si>
  <si>
    <t>U.1.10.99.99.999</t>
  </si>
  <si>
    <t>U.2.00.00.00.000</t>
  </si>
  <si>
    <t>U.2.01.00.00.000</t>
  </si>
  <si>
    <t>Tributi in conto capitale a carico dell'ente</t>
  </si>
  <si>
    <t>U.2.01.01.00.000</t>
  </si>
  <si>
    <t>U.2.01.01.01.000</t>
  </si>
  <si>
    <t>U.2.01.99.00.000</t>
  </si>
  <si>
    <t>Altri tributi in conto capitale</t>
  </si>
  <si>
    <t>U.2.01.99.01.000</t>
  </si>
  <si>
    <t>Altri tributi in conto capitale n.a.c.</t>
  </si>
  <si>
    <t>U.2.01.99.01.999</t>
  </si>
  <si>
    <t>U.2.02.00.00.000</t>
  </si>
  <si>
    <t>Investimenti fissi lordi e acquisto di terreni</t>
  </si>
  <si>
    <t>U.2.02.01.00.000</t>
  </si>
  <si>
    <t>Beni materiali</t>
  </si>
  <si>
    <t>U.2.02.01.01.000</t>
  </si>
  <si>
    <t>Mezzi di trasporto ad uso civile, di sicurezza e ordine pubblico</t>
  </si>
  <si>
    <t>U.2.02.01.01.001</t>
  </si>
  <si>
    <t>Mezzi di trasporto stradali</t>
  </si>
  <si>
    <t>U.2.02.01.01.002</t>
  </si>
  <si>
    <t>Mezzi di trasporto aerei</t>
  </si>
  <si>
    <t>U.2.02.01.01.003</t>
  </si>
  <si>
    <t>Mezzi di trasporto per vie d'acqua</t>
  </si>
  <si>
    <t>U.2.02.01.01.999</t>
  </si>
  <si>
    <t>Mezzi di trasporto ad uso civile, di sicurezza e ordine pubblico n.a.c.</t>
  </si>
  <si>
    <t>U.2.02.01.03.000</t>
  </si>
  <si>
    <t>Mobili e arredi</t>
  </si>
  <si>
    <t>U.2.02.01.03.001</t>
  </si>
  <si>
    <t>Mobili e arredi per ufficio</t>
  </si>
  <si>
    <t>U.2.02.01.03.002</t>
  </si>
  <si>
    <t>Mobili e arredi per alloggi e pertinenze</t>
  </si>
  <si>
    <t>U.2.02.01.03.999</t>
  </si>
  <si>
    <t>Mobili e arredi n.a.c.</t>
  </si>
  <si>
    <t>U.2.02.01.04.000</t>
  </si>
  <si>
    <t>Impianti e macchinari</t>
  </si>
  <si>
    <t>U.2.02.01.04.001</t>
  </si>
  <si>
    <t>Macchinari</t>
  </si>
  <si>
    <t>U.2.02.01.04.002</t>
  </si>
  <si>
    <t>Impianti</t>
  </si>
  <si>
    <t>U.2.02.01.05.000</t>
  </si>
  <si>
    <r>
      <t>Attrezzature</t>
    </r>
    <r>
      <rPr>
        <b/>
        <strike/>
        <sz val="9"/>
        <color indexed="8"/>
        <rFont val="Calibri"/>
        <family val="2"/>
      </rPr>
      <t xml:space="preserve"> </t>
    </r>
  </si>
  <si>
    <t>U.2.02.01.05.001</t>
  </si>
  <si>
    <t>U.2.02.01.05.002</t>
  </si>
  <si>
    <t>U.2.02.01.05.999</t>
  </si>
  <si>
    <t>Attrezzature n.a.c.</t>
  </si>
  <si>
    <t>U.2.02.01.06.000</t>
  </si>
  <si>
    <t>Macchine per ufficio</t>
  </si>
  <si>
    <t>U.2.02.01.06.001</t>
  </si>
  <si>
    <t>U.2.02.01.07.000</t>
  </si>
  <si>
    <t>Hardware</t>
  </si>
  <si>
    <t>U.2.02.01.07.001</t>
  </si>
  <si>
    <t>Server</t>
  </si>
  <si>
    <t>U.2.02.01.07.002</t>
  </si>
  <si>
    <t>Postazioni di lavoro</t>
  </si>
  <si>
    <t>U.2.02.01.07.003</t>
  </si>
  <si>
    <t>Periferiche</t>
  </si>
  <si>
    <t>U.2.02.01.07.004</t>
  </si>
  <si>
    <t>Apparati di telecomunicazione</t>
  </si>
  <si>
    <t>U.2.02.01.07.999</t>
  </si>
  <si>
    <t>Hardware n.a.c.</t>
  </si>
  <si>
    <t>U.2.02.01.08.000</t>
  </si>
  <si>
    <t>Armi</t>
  </si>
  <si>
    <t>U.2.02.01.08.001</t>
  </si>
  <si>
    <t>Armi leggere ad uso civile e per ordine pubblico e sicurezza</t>
  </si>
  <si>
    <t>U.2.02.01.08.999</t>
  </si>
  <si>
    <t>Armi n.a.c.</t>
  </si>
  <si>
    <t>U.2.02.01.09.000</t>
  </si>
  <si>
    <t>Beni immobili</t>
  </si>
  <si>
    <t>U.2.02.01.09.001</t>
  </si>
  <si>
    <t>Fabbricati ad uso abitativo</t>
  </si>
  <si>
    <t>U.2.02.01.09.002</t>
  </si>
  <si>
    <t>Fabbricati ad uso commerciale e istituzionale</t>
  </si>
  <si>
    <t>U.2.02.01.09.003</t>
  </si>
  <si>
    <t>Fabbricati ad uso scolastico</t>
  </si>
  <si>
    <t>U.2.02.01.09.004</t>
  </si>
  <si>
    <t>Fabbricati industriali e costruzioni leggere</t>
  </si>
  <si>
    <t>U.2.02.01.09.005</t>
  </si>
  <si>
    <t>Fabbricati rurali</t>
  </si>
  <si>
    <t>U.2.02.01.09.007</t>
  </si>
  <si>
    <t>Fabbricati Ospedalieri e altre strutture sanitarie</t>
  </si>
  <si>
    <t>U.2.02.01.09.008</t>
  </si>
  <si>
    <t>Opere destinate al culto</t>
  </si>
  <si>
    <t>U.2.02.01.09.009</t>
  </si>
  <si>
    <t>Infrastrutture telematiche</t>
  </si>
  <si>
    <t>U.2.02.01.09.010</t>
  </si>
  <si>
    <t>Infrastrutture idrauliche</t>
  </si>
  <si>
    <t>U.2.02.01.09.011</t>
  </si>
  <si>
    <t>Infrastrutture portuali e aeroportuali</t>
  </si>
  <si>
    <t>U.2.02.01.09.012</t>
  </si>
  <si>
    <t>Infrastrutture stradali</t>
  </si>
  <si>
    <t>U.2.02.01.09.013</t>
  </si>
  <si>
    <t>Altre vie di comunicazione</t>
  </si>
  <si>
    <t>U.2.02.01.09.014</t>
  </si>
  <si>
    <t>Opere per la sistemazione del suolo</t>
  </si>
  <si>
    <t>U.2.02.01.09.015</t>
  </si>
  <si>
    <t>Cimiteri</t>
  </si>
  <si>
    <t>U.2.02.01.09.016</t>
  </si>
  <si>
    <t>Impianti sportivi</t>
  </si>
  <si>
    <t>U.2.02.01.09.017</t>
  </si>
  <si>
    <t>Fabbricati destinati ad asili nido</t>
  </si>
  <si>
    <t>U.2.02.01.09.018</t>
  </si>
  <si>
    <t>Musei, teatri e biblioteche</t>
  </si>
  <si>
    <t>U.2.02.01.09.999</t>
  </si>
  <si>
    <t>Beni immobili n.a.c.</t>
  </si>
  <si>
    <t>U.2.02.01.10.000</t>
  </si>
  <si>
    <t>Beni immobili di valore culturale, storico ed artistico</t>
  </si>
  <si>
    <t>U.2.02.01.10.001</t>
  </si>
  <si>
    <t>Fabbricati ad uso abitativo di valore culturale, storico ed artistico</t>
  </si>
  <si>
    <t>U.2.02.01.10.002</t>
  </si>
  <si>
    <t>Fabbricati ad uso commerciale e istituzionale di valore culturale, storico ed artistico</t>
  </si>
  <si>
    <t>U.2.02.01.10.003</t>
  </si>
  <si>
    <t>Fabbricati ad uso scolastico di valore culturale, storico ed artistico</t>
  </si>
  <si>
    <t>U.2.02.01.10.004</t>
  </si>
  <si>
    <t>Opere destinate al culto di valore culturale, storico ed artistico</t>
  </si>
  <si>
    <t>U.2.02.01.10.005</t>
  </si>
  <si>
    <t>Siti archeologici di valore culturale, storico ed artistico</t>
  </si>
  <si>
    <t>U.2.02.01.10.006</t>
  </si>
  <si>
    <t>Cimiteri di valore culturale, storico ed artistico</t>
  </si>
  <si>
    <t>U.2.02.01.10.007</t>
  </si>
  <si>
    <t>Impianti sportivi di valore culturale, storico ed artistico</t>
  </si>
  <si>
    <t>U.2.02.01.10.008</t>
  </si>
  <si>
    <t>Musei, teatri e biblioteche di valore culturale, storico ed artistico</t>
  </si>
  <si>
    <t>U.2.02.01.10.999</t>
  </si>
  <si>
    <t>Beni immobili di valore culturale, storico ed artistico n.a.c.</t>
  </si>
  <si>
    <t>U.2.02.01.11.000</t>
  </si>
  <si>
    <t>Oggetti di valore</t>
  </si>
  <si>
    <t>U.2.02.01.11.001</t>
  </si>
  <si>
    <t>U.2.02.01.99.000</t>
  </si>
  <si>
    <t>Altri beni materiali</t>
  </si>
  <si>
    <t>U.2.02.01.99.001</t>
  </si>
  <si>
    <t>Materiale bibliografico</t>
  </si>
  <si>
    <t>U.2.02.01.99.002</t>
  </si>
  <si>
    <t>Strumenti musicali</t>
  </si>
  <si>
    <t>U.2.02.01.99.999</t>
  </si>
  <si>
    <t>Altri beni materiali diversi</t>
  </si>
  <si>
    <t>U.2.02.02.00.000</t>
  </si>
  <si>
    <t>Terreni e beni materiali non prodotti</t>
  </si>
  <si>
    <t>U.2.02.02.01.000</t>
  </si>
  <si>
    <t>Terreni</t>
  </si>
  <si>
    <t>U.2.02.02.01.001</t>
  </si>
  <si>
    <t>Terreni agricoli</t>
  </si>
  <si>
    <t>U.2.02.02.01.002</t>
  </si>
  <si>
    <t>Terreni edificabili</t>
  </si>
  <si>
    <t>U.2.02.02.01.999</t>
  </si>
  <si>
    <t>Altri terreni n.a.c.</t>
  </si>
  <si>
    <t>U.2.02.02.02.000</t>
  </si>
  <si>
    <t>Patrimonio naturale non prodotto</t>
  </si>
  <si>
    <t>U.2.02.02.02.001</t>
  </si>
  <si>
    <t>Demanio marittimo</t>
  </si>
  <si>
    <t>U.2.02.02.02.002</t>
  </si>
  <si>
    <t>Demanio idrico</t>
  </si>
  <si>
    <t>U.2.02.02.02.003</t>
  </si>
  <si>
    <t>Foreste</t>
  </si>
  <si>
    <t>U.2.02.02.02.004</t>
  </si>
  <si>
    <t>Giacimenti</t>
  </si>
  <si>
    <t>U.2.02.02.02.005</t>
  </si>
  <si>
    <t>Fauna</t>
  </si>
  <si>
    <t>U.2.02.02.02.006</t>
  </si>
  <si>
    <t>Flora</t>
  </si>
  <si>
    <t>U.2.02.03.00.000</t>
  </si>
  <si>
    <t>Beni immateriali</t>
  </si>
  <si>
    <t>U.2.02.03.01.000</t>
  </si>
  <si>
    <t>Avviamento</t>
  </si>
  <si>
    <t>U.2.02.03.01.001</t>
  </si>
  <si>
    <t>U.2.02.03.02.000</t>
  </si>
  <si>
    <t>Software</t>
  </si>
  <si>
    <t>U.2.02.03.02.001</t>
  </si>
  <si>
    <t>Sviluppo software e manutenzione evolutiva</t>
  </si>
  <si>
    <t>U.2.02.03.03.000</t>
  </si>
  <si>
    <t>Brevetti</t>
  </si>
  <si>
    <t>U.2.02.03.03.001</t>
  </si>
  <si>
    <t>U.2.02.03.04.000</t>
  </si>
  <si>
    <t>Opere dell'ingegno e Diritti d'autore</t>
  </si>
  <si>
    <t>U.2.02.03.04.001</t>
  </si>
  <si>
    <t>U.2.02.03.05.000</t>
  </si>
  <si>
    <t>Incarichi professionali per la realizzazione di investimenti</t>
  </si>
  <si>
    <t>U.2.02.03.05.001</t>
  </si>
  <si>
    <t>U.2.02.03.99.000</t>
  </si>
  <si>
    <t>Spese di investimento per beni immateriali n.a.c.</t>
  </si>
  <si>
    <t>U.2.02.03.99.001</t>
  </si>
  <si>
    <t>U.2.02.04.00.000</t>
  </si>
  <si>
    <t>Beni materiali acquisiti mediante operazioni di leasing finanziario</t>
  </si>
  <si>
    <t>U.2.02.04.01.000</t>
  </si>
  <si>
    <t>Mezzi di trasporto ad uso civile, di sicurezza e ordine pubblico acquisiti mediante operazioni di leasing finanziario</t>
  </si>
  <si>
    <t>U.2.02.04.01.001</t>
  </si>
  <si>
    <t>Mezzi di trasporto stradali acquisiti mediante operazioni di leasing finanziario</t>
  </si>
  <si>
    <t>U.2.02.04.01.002</t>
  </si>
  <si>
    <t>Mezzi di trasporto aerei acquisiti mediante operazioni di leasing finanziario</t>
  </si>
  <si>
    <t>U.2.02.04.01.003</t>
  </si>
  <si>
    <t>Mezzi di trasporto per vie d'acqua acquisiti mediante operazioni di leasing finanziario</t>
  </si>
  <si>
    <t>U.2.02.04.01.999</t>
  </si>
  <si>
    <t>Spese di investimento per mezzi di trasporto n.a.c. acquisiti mediante operazioni di leasing finanziario</t>
  </si>
  <si>
    <t>U.2.02.04.03.000</t>
  </si>
  <si>
    <t>Mobili e arredi acquisiti mediante operazioni di leasing finanziario</t>
  </si>
  <si>
    <t>U.2.02.04.03.001</t>
  </si>
  <si>
    <t>Mobili e arredi per ufficio acquisiti mediante operazioni di leasing finanziario</t>
  </si>
  <si>
    <t>U.2.02.04.03.002</t>
  </si>
  <si>
    <t>Mobili e arredi per alloggi e pertinenze acquisiti mediante operazioni di leasing finanziario</t>
  </si>
  <si>
    <t>U.2.02.04.03.999</t>
  </si>
  <si>
    <t>Spese di investimento per mobili e arredi n.a.c. acquisiti mediante operazioni di leasing finanziario</t>
  </si>
  <si>
    <t>U.2.02.04.04.000</t>
  </si>
  <si>
    <t>Impianti e macchinari acquisiti mediante operazioni di leasing finanziario</t>
  </si>
  <si>
    <t>U.2.02.04.04.001</t>
  </si>
  <si>
    <t>Macchinari diversi acquisiti mediante operazioni di leasing finanziario</t>
  </si>
  <si>
    <t>U.2.02.04.04.002</t>
  </si>
  <si>
    <t>Impianti acquisiti mediante operazioni di leasing finanziario</t>
  </si>
  <si>
    <t>U.2.02.04.05.000</t>
  </si>
  <si>
    <r>
      <t xml:space="preserve">Attrezzature </t>
    </r>
    <r>
      <rPr>
        <b/>
        <sz val="9"/>
        <color indexed="8"/>
        <rFont val="Calibri"/>
        <family val="2"/>
      </rPr>
      <t>acquisite mediante operazioni di leasing finanziario</t>
    </r>
  </si>
  <si>
    <t>U.2.02.04.05.001</t>
  </si>
  <si>
    <t>Attrezzature scientifiche acquisite mediante operazioni di leasing finanziario</t>
  </si>
  <si>
    <t>U.2.02.04.05.002</t>
  </si>
  <si>
    <t>Attrezzature sanitarie acquisite mediante operazioni di leasing finanziario</t>
  </si>
  <si>
    <t>U.2.02.04.05.999</t>
  </si>
  <si>
    <t>Attrezzature diverse acquisite mediante operazioni di leasing finanziario</t>
  </si>
  <si>
    <t>U.2.02.04.06.000</t>
  </si>
  <si>
    <t>Macchine per ufficio acquisite mediante operazioni di leasing finanziario</t>
  </si>
  <si>
    <t>U.2.02.04.06.001</t>
  </si>
  <si>
    <t>U.2.02.04.07.000</t>
  </si>
  <si>
    <t>Hardware acquisito mediante operazioni di leasing finanziario</t>
  </si>
  <si>
    <t>U.2.02.04.07.001</t>
  </si>
  <si>
    <t>Server acquisiti mediante operazioni di leasing finanziario</t>
  </si>
  <si>
    <t>U.2.02.04.07.002</t>
  </si>
  <si>
    <t>Postazioni di lavoro acquisite mediante operazioni di leasing finanziario</t>
  </si>
  <si>
    <t>U.2.02.04.07.003</t>
  </si>
  <si>
    <t>Periferiche acquisite mediante operazioni di leasing finanziario</t>
  </si>
  <si>
    <t>U.2.02.04.07.004</t>
  </si>
  <si>
    <t>Apparati di telecomunicazione acquisiti mediante operazioni di leasing finanziario</t>
  </si>
  <si>
    <t>U.2.02.04.07.999</t>
  </si>
  <si>
    <t>Hardware n.a.c. acquisito mediante operazioni di leasing finanziario</t>
  </si>
  <si>
    <t>U.2.02.04.08.000</t>
  </si>
  <si>
    <t>Armi acquisite mediante operazioni di leasing finanziario</t>
  </si>
  <si>
    <t>U.2.02.04.08.001</t>
  </si>
  <si>
    <t>Armi leggere ad uso civile e per ordine pubblico e sicurezza acquisite mediante operazioni di leasing finanziario</t>
  </si>
  <si>
    <t>U.2.02.04.08.999</t>
  </si>
  <si>
    <t>Altre armi acquisite mediante operazioni di leasing finanziario</t>
  </si>
  <si>
    <t>U.2.02.04.09.000</t>
  </si>
  <si>
    <t>Beni immobili acquisiti mediante operazioni di leasing finanziario</t>
  </si>
  <si>
    <t>U.2.02.04.09.001</t>
  </si>
  <si>
    <t>Fabbricati ad uso abitativo acquisiti mediante operazioni di leasing finanziario</t>
  </si>
  <si>
    <t>U.2.02.04.09.002</t>
  </si>
  <si>
    <t>Fabbricati ad uso commerciale e governativo acquisiti mediante operazioni di leasing finanziario</t>
  </si>
  <si>
    <t>U.2.02.04.09.003</t>
  </si>
  <si>
    <t>Fabbricati ad uso scolastico acquisiti mediante operazioni di leasing finanziario</t>
  </si>
  <si>
    <t>U.2.02.04.09.004</t>
  </si>
  <si>
    <t>Fabbricati industriali e costruzioni leggere acquisiti mediante operazioni di leasing finanziario</t>
  </si>
  <si>
    <t>U.2.02.04.09.005</t>
  </si>
  <si>
    <t>Fabbricati rurali acquisiti mediante operazioni di leasing finanziario</t>
  </si>
  <si>
    <t>U.2.02.04.09.006</t>
  </si>
  <si>
    <t>Fabbricati Ospedalieri e altre strutture sanitarie acquisiti mediante operazioni di leasing finanziario</t>
  </si>
  <si>
    <t>U.2.02.04.09.007</t>
  </si>
  <si>
    <t>Infrastrutture telematiche acquisite mediante operazioni di leasing finanziario</t>
  </si>
  <si>
    <t>U.2.02.04.09.008</t>
  </si>
  <si>
    <t>Infrastrutture idrauliche acquisite mediante operazioni di leasing finanziario</t>
  </si>
  <si>
    <t>U.2.02.04.09.009</t>
  </si>
  <si>
    <t>Infrastrutture portuali e aeroportuali acquisite mediante operazioni di leasing finanziario</t>
  </si>
  <si>
    <t>U.2.02.04.09.010</t>
  </si>
  <si>
    <t>Infrastrutture stradali acquisite mediante operazioni di leasing finanziario</t>
  </si>
  <si>
    <t>U.2.02.04.09.011</t>
  </si>
  <si>
    <t>Altre vie di comunicazione acquisite mediante operazioni di leasing finanziario</t>
  </si>
  <si>
    <t>U.2.02.04.09.012</t>
  </si>
  <si>
    <t>Opere per la sistemazione del suolo acquisite mediante operazioni di leasing finanziario</t>
  </si>
  <si>
    <t>U.2.02.04.09.013</t>
  </si>
  <si>
    <t>Impianti sportivi acquisiti mediante operazioni di leasing finanziario</t>
  </si>
  <si>
    <t>U.2.02.04.09.999</t>
  </si>
  <si>
    <t>Beni immobili n.a.c. acquisiti mediante operazioni di leasing finanziario</t>
  </si>
  <si>
    <t>U.2.02.04.10.000</t>
  </si>
  <si>
    <t>Oggetti di valore acquisiti mediante operazioni di leasing finanziario</t>
  </si>
  <si>
    <t>U.2.02.04.10.001</t>
  </si>
  <si>
    <t>U.2.02.04.99.000</t>
  </si>
  <si>
    <t>Altri beni materiali acquisiti mediante operazioni di leasing finanziario</t>
  </si>
  <si>
    <t>U.2.02.04.99.001</t>
  </si>
  <si>
    <t>Materiale bibliografico acquisito mediante operazioni di leasing finanziario</t>
  </si>
  <si>
    <t>U.2.02.04.99.002</t>
  </si>
  <si>
    <t>Strumenti musicali acquisiti mediante operazioni di leasing finanziario</t>
  </si>
  <si>
    <t>U.2.02.04.99.999</t>
  </si>
  <si>
    <t>Beni materiali n.a.c. acquisiti operazioni di leasing finanziario</t>
  </si>
  <si>
    <t>U.2.02.05.00.000</t>
  </si>
  <si>
    <t>Terreni e beni materiali non prodotti acquisiti mediante operazioni di leasing finanziario</t>
  </si>
  <si>
    <t>U.2.02.05.01.000</t>
  </si>
  <si>
    <t>Terreni acquisiti mediante operazioni di leasing finanziario</t>
  </si>
  <si>
    <t>U.2.02.05.01.001</t>
  </si>
  <si>
    <t>Terreni agricoli acquisiti mediante operazioni di leasing finanziario</t>
  </si>
  <si>
    <t>U.2.02.05.01.002</t>
  </si>
  <si>
    <t>Terreni edificabili acquisiti mediante operazioni di leasing finanziario</t>
  </si>
  <si>
    <t>U.2.02.05.01.999</t>
  </si>
  <si>
    <t>Altri terreni acquisiti mediante operazioni di leasing finanziario</t>
  </si>
  <si>
    <t>U.2.02.06.00.000</t>
  </si>
  <si>
    <t>Beni immateriali acquisiti mediante operazioni di leasing finanziario</t>
  </si>
  <si>
    <t>U.2.02.06.01.000</t>
  </si>
  <si>
    <t>Software acquisito mediante operazioni di leasing finanziario</t>
  </si>
  <si>
    <t>U.2.02.06.01.001</t>
  </si>
  <si>
    <t>U.2.02.06.02.000</t>
  </si>
  <si>
    <t>Brevetti acquisiti mediante operazioni di leasing finanziario</t>
  </si>
  <si>
    <t>U.2.02.06.02.001</t>
  </si>
  <si>
    <t>U.2.02.06.03.000</t>
  </si>
  <si>
    <t>Opere dell'ingegno e Diritti d'autore acquisiti mediante operazioni di leasing finanziario</t>
  </si>
  <si>
    <t>U.2.02.06.03.001</t>
  </si>
  <si>
    <t>U.2.02.06.99.000</t>
  </si>
  <si>
    <t>Beni immateriali n.a.c. acquisiti mediante operazioni di leasing finanziario</t>
  </si>
  <si>
    <t>U.2.02.06.99.999</t>
  </si>
  <si>
    <t>U.2.03.00.00.000</t>
  </si>
  <si>
    <t>U.2.03.01.00.000</t>
  </si>
  <si>
    <t>Contributi agli investimenti a Amministrazioni pubbliche</t>
  </si>
  <si>
    <t>U.2.03.01.01.000</t>
  </si>
  <si>
    <t>Contributi agli investimenti a Amministrazioni Centrali</t>
  </si>
  <si>
    <t>U.2.03.01.01.001</t>
  </si>
  <si>
    <t>Contributi agli investimenti a Ministeri</t>
  </si>
  <si>
    <t>U.2.03.01.01.002</t>
  </si>
  <si>
    <t>Contributi agli investimenti a Ministero dell'Istruzione - Istituzioni scolastiche</t>
  </si>
  <si>
    <t>U.2.03.01.01.003</t>
  </si>
  <si>
    <t>Contributi agli investimenti a Presidenza del Consiglio dei Ministri</t>
  </si>
  <si>
    <t>U.2.03.01.01.004</t>
  </si>
  <si>
    <t>Contributi agli investimenti a Organi Costituzionali e di rilievo costituzionale</t>
  </si>
  <si>
    <t>U.2.03.01.01.005</t>
  </si>
  <si>
    <t>Contributi agli investimenti a Agenzie Fiscali</t>
  </si>
  <si>
    <t>U.2.03.01.01.006</t>
  </si>
  <si>
    <t>Contributi agli investimenti a enti di regolazione dell'attività economica</t>
  </si>
  <si>
    <t>U.2.03.01.01.007</t>
  </si>
  <si>
    <t>Contributi agli investimenti a Gruppo Equitalia</t>
  </si>
  <si>
    <t>U.2.03.01.01.008</t>
  </si>
  <si>
    <t>Contributi agli investimenti a Anas S.p.A.</t>
  </si>
  <si>
    <t>U.2.03.01.01.009</t>
  </si>
  <si>
    <t>Contributi agli investimenti ad altri enti centrali produttori di servizi economici</t>
  </si>
  <si>
    <t>U.2.03.01.01.010</t>
  </si>
  <si>
    <t>Contributi agli investimenti a autorità amministrative indipendenti</t>
  </si>
  <si>
    <t>U.2.03.01.01.011</t>
  </si>
  <si>
    <t>Contributi agli investimenti a enti centrali a struttura associativa</t>
  </si>
  <si>
    <t>U.2.03.01.01.012</t>
  </si>
  <si>
    <t>Contributi agli investimenti a enti centrali produttori di servizi assistenziali, ricreativi e culturali</t>
  </si>
  <si>
    <t>U.2.03.01.01.013</t>
  </si>
  <si>
    <t>Contributi agli investimenti a enti e istituzioni centrali di ricerca e Istituti e stazioni sperimentali per la ricerca</t>
  </si>
  <si>
    <t>U.2.03.01.01.999</t>
  </si>
  <si>
    <t>Contributi agli investimenti a altre Amministrazioni Centrali n.a.c.</t>
  </si>
  <si>
    <t>U.2.03.01.02.000</t>
  </si>
  <si>
    <t>Contributi agli investimenti a Amministrazioni Locali</t>
  </si>
  <si>
    <t>U.2.03.01.02.001</t>
  </si>
  <si>
    <t>Contributi agli investimenti a Regioni e province autonome</t>
  </si>
  <si>
    <t>U.2.03.01.02.002</t>
  </si>
  <si>
    <t>Contributi agli investimenti a Province</t>
  </si>
  <si>
    <t>U.2.03.01.02.003</t>
  </si>
  <si>
    <t>Contributi agli investimenti a Comuni</t>
  </si>
  <si>
    <t>U.2.03.01.02.004</t>
  </si>
  <si>
    <t>Contributi agli investimenti a Città metropolitane e Roma capitale</t>
  </si>
  <si>
    <t>U.2.03.01.02.005</t>
  </si>
  <si>
    <t>Contributi agli investimenti a Unioni di Comuni</t>
  </si>
  <si>
    <t>U.2.03.01.02.006</t>
  </si>
  <si>
    <t>Contributi agli investimenti a Comunità Montane</t>
  </si>
  <si>
    <t>U.2.03.01.02.007</t>
  </si>
  <si>
    <t>Contributi agli investimenti a Camere di Commercio</t>
  </si>
  <si>
    <t>U.2.03.01.02.008</t>
  </si>
  <si>
    <t>Contributi agli investimenti a Università</t>
  </si>
  <si>
    <t>U.2.03.01.02.009</t>
  </si>
  <si>
    <t>Contributi agli investimenti a Parchi nazionali e consorzi ed enti autonomi gestori di parchi e aree naturali protette</t>
  </si>
  <si>
    <t>U.2.03.01.02.010</t>
  </si>
  <si>
    <t>Contributi agli investimenti a Autorità Portuali</t>
  </si>
  <si>
    <t>U.2.03.01.02.011</t>
  </si>
  <si>
    <t xml:space="preserve">Contributi agli investimenti a Aziende sanitarie locali </t>
  </si>
  <si>
    <t>U.2.03.01.02.023</t>
  </si>
  <si>
    <t xml:space="preserve">Contributi agli investimenti, finanziati dallo Stato ai sensi dell'art. 20 della legge 67/1988, a Aziende sanitarie locali </t>
  </si>
  <si>
    <t>U.2.03.01.02.012</t>
  </si>
  <si>
    <t>Contributi agli investimenti a Aziende ospedaliere e Aziende ospedaliere universitarie integrate con il SSN</t>
  </si>
  <si>
    <t>U.2.03.01.02.028</t>
  </si>
  <si>
    <t>Contributi agli investimenti, finanziati dallo Stato ai sensi dell'art. 20 della legge 67/1988, a Aziende ospedaliere e Aziende ospedaliere universitarie integrate con il SSN</t>
  </si>
  <si>
    <t>U.2.03.01.02.013</t>
  </si>
  <si>
    <t>Contributi agli investimenti a policlinici</t>
  </si>
  <si>
    <t>U.2.03.01.02.014</t>
  </si>
  <si>
    <t>Contributi agli investimenti a Istituti di ricovero e cura a carattere scientifico pubblici</t>
  </si>
  <si>
    <t>U.2.03.01.02.036</t>
  </si>
  <si>
    <t>Contributi agli investimenti, finanziati dallo Stato ai sensi dell'art. 20 della legge 67/1988, a Istituti di ricovero e cura a carattere scientifico pubblici</t>
  </si>
  <si>
    <t>U.2.03.01.02.015</t>
  </si>
  <si>
    <t>Contributi agli investimenti a altre Amministrazioni Locali produttrici di servizi sanitari</t>
  </si>
  <si>
    <t>U.2.03.01.02.016</t>
  </si>
  <si>
    <t>Contributi agli investimenti a Agenzie regionali per le erogazioni in agricoltura</t>
  </si>
  <si>
    <t>U.2.03.01.02.017</t>
  </si>
  <si>
    <t>Contributi agli investimenti a altri enti e agenzie regionali e sub regionali</t>
  </si>
  <si>
    <t>U.2.03.01.02.018</t>
  </si>
  <si>
    <t>Contributi agli investimenti a Consorzi di enti locali</t>
  </si>
  <si>
    <t>U.2.03.01.02.019</t>
  </si>
  <si>
    <t>Contributi agli investimenti a Fondazioni e istituzioni liriche locali e a Teatri stabili di iniziativa pubblica</t>
  </si>
  <si>
    <t>U.2.03.01.02.999</t>
  </si>
  <si>
    <t>Contributi agli investimenti a altre Amministrazioni Locali n.a.c.</t>
  </si>
  <si>
    <t>U.2.03.01.03.000</t>
  </si>
  <si>
    <t>Contributi agli investimenti a Enti di Previdenza</t>
  </si>
  <si>
    <t>U.2.03.01.03.001</t>
  </si>
  <si>
    <t>Contributi agli investimenti a INPS</t>
  </si>
  <si>
    <t>U.2.03.01.03.002</t>
  </si>
  <si>
    <t>Contributi agli investimenti a INAIL</t>
  </si>
  <si>
    <t>U.2.03.01.03.999</t>
  </si>
  <si>
    <t>Contributi agli investimenti a altri Enti di Previdenza n.a.c.</t>
  </si>
  <si>
    <t>U.2.03.01.04.000</t>
  </si>
  <si>
    <t>Contributi agli investimenti interni a organismi interni e/o unità locali della amministrazione</t>
  </si>
  <si>
    <t>U.2.03.01.04.001</t>
  </si>
  <si>
    <t>Contributi agli investimenti interni ad organismi interni e/o unità locali della amministrazione</t>
  </si>
  <si>
    <t>U.2.03.02.00.000</t>
  </si>
  <si>
    <t>Contributi agli investimenti a Famiglie</t>
  </si>
  <si>
    <t>U.2.03.02.01.000</t>
  </si>
  <si>
    <t>U.2.03.02.01.001</t>
  </si>
  <si>
    <t>U.2.03.03.00.000</t>
  </si>
  <si>
    <t>Contributi agli investimenti a Imprese</t>
  </si>
  <si>
    <t>U.2.03.03.01.000</t>
  </si>
  <si>
    <t>Contributi agli investimenti a imprese controllate</t>
  </si>
  <si>
    <t>U.2.03.03.01.001</t>
  </si>
  <si>
    <t>U.2.03.03.02.000</t>
  </si>
  <si>
    <t>Contributi agli investimenti a altre imprese partecipate</t>
  </si>
  <si>
    <t>U.2.03.03.02.001</t>
  </si>
  <si>
    <t>U.2.03.03.03.000</t>
  </si>
  <si>
    <t>Contributi agli investimenti a altre Imprese</t>
  </si>
  <si>
    <t>U.2.03.03.03.999</t>
  </si>
  <si>
    <t>U.2.03.04.00.000</t>
  </si>
  <si>
    <t xml:space="preserve">Contributi agli investimenti a Istituzioni Sociali Private </t>
  </si>
  <si>
    <t>U.2.03.04.01.000</t>
  </si>
  <si>
    <t>U.2.03.04.01.001</t>
  </si>
  <si>
    <t>U.2.03.05.00.000</t>
  </si>
  <si>
    <t>Contributi agli investimenti all'Unione Europea e al Resto del Mondo</t>
  </si>
  <si>
    <t>U.2.03.05.01.000</t>
  </si>
  <si>
    <t>Contributi agli investimenti all'Unione Europea</t>
  </si>
  <si>
    <t>U.2.03.05.01.001</t>
  </si>
  <si>
    <t>U.2.03.05.02.000</t>
  </si>
  <si>
    <t>Contributi agli investimenti al Resto del Mondo</t>
  </si>
  <si>
    <t>U.2.03.05.02.001</t>
  </si>
  <si>
    <t>U.2.04.00.00.000</t>
  </si>
  <si>
    <t>U.2.04.01.00.000</t>
  </si>
  <si>
    <t>Altri trasferimenti in conto capitale per assunzione di debiti di amministrazioni pubbliche</t>
  </si>
  <si>
    <t>U.2.04.01.01.000</t>
  </si>
  <si>
    <t>Altri trasferimenti in conto capitale per assunzione di debiti di Amministrazioni Centrali</t>
  </si>
  <si>
    <t>U.2.04.01.01.001</t>
  </si>
  <si>
    <t>Altri trasferimenti in conto capitale per assunzione di debiti di Ministeri</t>
  </si>
  <si>
    <t>U.2.04.01.01.003</t>
  </si>
  <si>
    <t>Altri trasferimenti in conto capitale per assunzione di debiti di Presidenza del Consiglio dei Ministri</t>
  </si>
  <si>
    <t>U.2.04.01.01.004</t>
  </si>
  <si>
    <t>Altri trasferimenti in conto capitale per assunzione di debiti di Organi Costituzionali e di rilievo costituzionale</t>
  </si>
  <si>
    <t>U.2.04.01.01.005</t>
  </si>
  <si>
    <t>Altri trasferimenti in conto capitale per assunzione di debiti di Agenzie Fiscali</t>
  </si>
  <si>
    <t>U.2.04.01.01.006</t>
  </si>
  <si>
    <t>Altri trasferimenti in conto capitale per assunzione di debiti di enti di regolazione dell'attività economica</t>
  </si>
  <si>
    <t>U.2.04.01.01.007</t>
  </si>
  <si>
    <t>Altri trasferimenti in conto capitale per assunzione di debiti di Gruppo Equitalia</t>
  </si>
  <si>
    <t>U.2.04.01.01.008</t>
  </si>
  <si>
    <t>Altri trasferimenti in conto capitale per assunzione di debiti di Anas S.p.A.</t>
  </si>
  <si>
    <t>U.2.04.01.01.009</t>
  </si>
  <si>
    <t>Altri trasferimenti in conto capitale per assunzione di debiti di altri enti centrali produttori di servizi economici</t>
  </si>
  <si>
    <t>U.2.04.01.01.010</t>
  </si>
  <si>
    <t>Altri trasferimenti in conto capitale per assunzione di debiti di autorità amministrative indipendenti</t>
  </si>
  <si>
    <t>U.2.04.01.01.011</t>
  </si>
  <si>
    <t>Altri trasferimenti in conto capitale per assunzione di debiti di enti centrali a struttura associativa</t>
  </si>
  <si>
    <t>U.2.04.01.01.012</t>
  </si>
  <si>
    <t>Altri trasferimenti in conto capitale per assunzione di debiti di enti centrali produttori di servizi assistenziali, ricreativi e culturali</t>
  </si>
  <si>
    <t>U.2.04.01.01.013</t>
  </si>
  <si>
    <t>Altri trasferimenti in conto capitale per assunzione di debiti di enti e istituzioni centrali di ricerca e Istituti e stazioni sperimentali per la ricerca</t>
  </si>
  <si>
    <t>U.2.04.01.01.999</t>
  </si>
  <si>
    <t>Altri trasferimenti in conto capitale per assunzione di debiti di altre Amministrazioni Centrali n.a.c.</t>
  </si>
  <si>
    <t>U.2.04.01.02.000</t>
  </si>
  <si>
    <t>Altri trasferimenti in conto capitale per assunzione di debiti di Amministrazioni Locali</t>
  </si>
  <si>
    <t>U.2.04.01.02.001</t>
  </si>
  <si>
    <t>Altri trasferimenti in conto capitale per assunzione di debiti di Regioni e province autonome</t>
  </si>
  <si>
    <t>U.2.04.01.02.002</t>
  </si>
  <si>
    <t>Altri trasferimenti in conto capitale per assunzione di debiti di Province</t>
  </si>
  <si>
    <t>U.2.04.01.02.003</t>
  </si>
  <si>
    <t>Altri trasferimenti in conto capitale per assunzione di debiti di Comuni</t>
  </si>
  <si>
    <t>U.2.04.01.02.004</t>
  </si>
  <si>
    <t>Altri trasferimenti in conto capitale per assunzione di debiti di Città metropolitane e Roma capitale</t>
  </si>
  <si>
    <t>U.2.04.01.02.005</t>
  </si>
  <si>
    <t>Altri trasferimenti in conto capitale per assunzione di debiti di Unioni di Comuni</t>
  </si>
  <si>
    <t>U.2.04.01.02.006</t>
  </si>
  <si>
    <t>Altri trasferimenti in conto capitale per assunzione di debiti di Comunità Montane</t>
  </si>
  <si>
    <t>U.2.04.01.02.007</t>
  </si>
  <si>
    <t>Altri trasferimenti in conto capitale per assunzione di debiti di Camere di Commercio</t>
  </si>
  <si>
    <t>U.2.04.01.02.008</t>
  </si>
  <si>
    <t>Altri trasferimenti in conto capitale per assunzione di debiti di Università</t>
  </si>
  <si>
    <t>U.2.04.01.02.009</t>
  </si>
  <si>
    <t>Altri trasferimenti in conto capitale per assunzione di debiti di Parchi nazionali e consorzi ed enti autonomi gestori di parchi e aree naturali protette</t>
  </si>
  <si>
    <t>U.2.04.01.02.010</t>
  </si>
  <si>
    <t>Altri trasferimenti in conto capitale per assunzione di debiti di Autorità Portuali</t>
  </si>
  <si>
    <t>U.2.04.01.02.011</t>
  </si>
  <si>
    <t xml:space="preserve">Altri trasferimenti in conto capitale per assunzione di debiti di Aziende sanitarie locali </t>
  </si>
  <si>
    <t>U.2.04.01.02.012</t>
  </si>
  <si>
    <t>Altri trasferimenti in conto capitale per assunzione di debiti di Aziende ospedaliere e Aziende ospedaliere universitarie integrate con il SSN</t>
  </si>
  <si>
    <t>U.2.04.01.02.013</t>
  </si>
  <si>
    <t>Altri trasferimenti in conto capitale per assunzione di debiti di Policlinici</t>
  </si>
  <si>
    <t>U.2.04.01.02.014</t>
  </si>
  <si>
    <t>Altri trasferimenti in conto capitale per assunzione di debiti di Istituti di ricovero e cura a carattere scientifico pubblici</t>
  </si>
  <si>
    <t>U.2.04.01.02.015</t>
  </si>
  <si>
    <t>Altri trasferimenti in conto capitale per assunzione di debiti di altre Amministrazioni Locali produttrici di servizi sanitari</t>
  </si>
  <si>
    <t>U.2.04.01.02.016</t>
  </si>
  <si>
    <t>Altri trasferimenti in conto capitale per assunzione di debiti di Agenzie regionali per le erogazioni in agricoltura</t>
  </si>
  <si>
    <t>U.2.04.01.02.017</t>
  </si>
  <si>
    <t>Altri trasferimenti in conto capitale per assunzione di debiti di altri enti e agenzie regionali e sub regionali</t>
  </si>
  <si>
    <t>U.2.04.01.02.018</t>
  </si>
  <si>
    <t>Altri trasferimenti in conto capitale per assunzione di debiti di Consorzi di enti locali</t>
  </si>
  <si>
    <t>U.2.04.01.02.019</t>
  </si>
  <si>
    <t>Altri trasferimenti in conto capitale per assunzione di debiti di Fondazioni e istituzioni liriche locali e a Teatri stabili di iniziativa pubblica</t>
  </si>
  <si>
    <t>U.2.04.01.02.999</t>
  </si>
  <si>
    <t>Altri trasferimenti in conto capitale per assunzione di debiti di altre Amministrazioni Locali n.a.c.</t>
  </si>
  <si>
    <t>U.2.04.01.03.000</t>
  </si>
  <si>
    <t>Altri trasferimenti in conto capitale per assunzione di debiti di Enti di Previdenza</t>
  </si>
  <si>
    <t>U.2.04.01.03.001</t>
  </si>
  <si>
    <t>Altri trasferimenti in conto capitale per assunzione di debiti di INPS</t>
  </si>
  <si>
    <t>U.2.04.01.03.002</t>
  </si>
  <si>
    <t>Altri trasferimenti in conto capitale per assunzione di debiti di INAIL</t>
  </si>
  <si>
    <t>U.2.04.01.03.999</t>
  </si>
  <si>
    <t>Altri trasferimenti in conto capitale per assunzione di debiti di altri Enti di Previdenza n.a.c.</t>
  </si>
  <si>
    <t>U.2.04.01.04.000</t>
  </si>
  <si>
    <t>Altri trasferimenti in conto capitale per assunzione di debiti di organismi interni e/o unità locali della amministrazione</t>
  </si>
  <si>
    <t>U.2.04.01.04.001</t>
  </si>
  <si>
    <t>U.2.04.02.00.000</t>
  </si>
  <si>
    <t>Altri trasferimenti in conto capitale per assunzione di debiti di Famiglie</t>
  </si>
  <si>
    <t>U.2.04.02.01.000</t>
  </si>
  <si>
    <t>U.2.04.02.01.001</t>
  </si>
  <si>
    <t>U.2.04.03.00.000</t>
  </si>
  <si>
    <t>Altri trasferimenti in conto capitale per assunzione di debiti di Imprese</t>
  </si>
  <si>
    <t>U.2.04.03.01.000</t>
  </si>
  <si>
    <t>Altri trasferimenti in conto capitale per assunzione di debiti di imprese controllate</t>
  </si>
  <si>
    <t>U.2.04.03.01.001</t>
  </si>
  <si>
    <t>U.2.04.03.02.000</t>
  </si>
  <si>
    <t>Altri trasferimenti in conto capitale per assunzione di debiti di altre imprese partecipate</t>
  </si>
  <si>
    <t>U.2.04.03.02.001</t>
  </si>
  <si>
    <t>U.2.04.03.03.000</t>
  </si>
  <si>
    <t>Altri trasferimenti in conto capitale per assunzione di debiti di altre Imprese</t>
  </si>
  <si>
    <t>U.2.04.03.03.999</t>
  </si>
  <si>
    <t>U.2.04.04.00.000</t>
  </si>
  <si>
    <t xml:space="preserve">Altri trasferimenti in conto capitale per assunzione di debiti di Istituzioni Sociali Private </t>
  </si>
  <si>
    <t>U.2.04.04.01.000</t>
  </si>
  <si>
    <t>U.2.04.04.01.001</t>
  </si>
  <si>
    <t>U.2.04.05.00.000</t>
  </si>
  <si>
    <t>Altri trasferimenti in conto capitale per assunzione di debiti dell'Unione Europea e del Resto del Mondo</t>
  </si>
  <si>
    <t>U.2.04.05.01.000</t>
  </si>
  <si>
    <t>Altri trasferimenti in conto capitale per assunzione di debiti dell'Unione Europea</t>
  </si>
  <si>
    <t>U.2.04.05.01.001</t>
  </si>
  <si>
    <t>U.2.04.05.02.000</t>
  </si>
  <si>
    <t>Altri trasferimenti in conto capitale per assunzione di debiti del Resto del Mondo</t>
  </si>
  <si>
    <t>U.2.04.05.02.001</t>
  </si>
  <si>
    <t>U.2.04.11.00.000</t>
  </si>
  <si>
    <t>Altri trasferimenti in conto capitale verso amministrazioni pubbliche per escussione di garanzie</t>
  </si>
  <si>
    <t>U.2.04.11.01.000</t>
  </si>
  <si>
    <t>Altri trasferimenti in conto capitale verso Amministrazioni Centrali per escussione di garanzie</t>
  </si>
  <si>
    <t>U.2.04.11.01.001</t>
  </si>
  <si>
    <t>Altri trasferimenti in conto capitale verso Ministeri per escussione di garanzie</t>
  </si>
  <si>
    <t>U.2.04.11.01.003</t>
  </si>
  <si>
    <t>Altri trasferimenti in conto capitale verso Presidenza del Consiglio dei Ministri per escussione di garanzie</t>
  </si>
  <si>
    <t>U.2.04.11.01.004</t>
  </si>
  <si>
    <t>Altri trasferimenti in conto capitale verso Organi Costituzionali e di rilievo costituzionale per escussione di garanzie</t>
  </si>
  <si>
    <t>U.2.04.11.01.005</t>
  </si>
  <si>
    <t>Altri trasferimenti in conto capitale verso Agenzie Fiscali per escussione di garanzie</t>
  </si>
  <si>
    <t>U.2.04.11.01.006</t>
  </si>
  <si>
    <t>Altri trasferimenti in conto capitale verso enti di regolazione dell'attività economica per escussione di garanzie</t>
  </si>
  <si>
    <t>U.2.04.11.01.007</t>
  </si>
  <si>
    <t>Altri trasferimenti in conto capitale verso Gruppo Equitalia per escussione di garanzie</t>
  </si>
  <si>
    <t>U.2.04.11.01.008</t>
  </si>
  <si>
    <t>Altri trasferimenti in conto capitale verso Anas S.p.A. per escussione di garanzie</t>
  </si>
  <si>
    <t>U.2.04.11.01.009</t>
  </si>
  <si>
    <t>Altri trasferimenti in conto capitale verso altri enti centrali produttori di servizi economici per escussione di garanzie</t>
  </si>
  <si>
    <t>U.2.04.11.01.010</t>
  </si>
  <si>
    <t>Altri trasferimenti in conto capitale verso autorità amministrative indipendenti per escussione di garanzie</t>
  </si>
  <si>
    <t>U.2.04.11.01.011</t>
  </si>
  <si>
    <t>Altri trasferimenti in conto capitale verso enti centrali a struttura associativa per escussione di garanzie</t>
  </si>
  <si>
    <t>U.2.04.11.01.012</t>
  </si>
  <si>
    <t>Altri trasferimenti in conto capitale verso enti centrali produttori di servizi assistenziali, ricreativi e culturali per escussione di garanzie</t>
  </si>
  <si>
    <t>U.2.04.11.01.013</t>
  </si>
  <si>
    <t>Altri trasferimenti in conto capitale verso enti e istituzioni centrali di ricerca e Istituti e stazioni sperimentali per la ricerca per escussione di garanzie</t>
  </si>
  <si>
    <t>U.2.04.11.01.999</t>
  </si>
  <si>
    <t>Altri trasferimenti in conto capitale verso altre Amministrazioni Centrali n.a.c. per escussione di garanzie</t>
  </si>
  <si>
    <t>U.2.04.11.02.000</t>
  </si>
  <si>
    <t>Altri trasferimenti in conto capitale verso Amministrazioni Locali per escussione di garanzie</t>
  </si>
  <si>
    <t>U.2.04.11.02.001</t>
  </si>
  <si>
    <t>Altri trasferimenti in conto capitale verso Regioni e province autonome per escussione di garanzie</t>
  </si>
  <si>
    <t>U.2.04.11.02.002</t>
  </si>
  <si>
    <t>Altri trasferimenti in conto capitale verso Province per escussione di garanzie</t>
  </si>
  <si>
    <t>U.2.04.11.02.003</t>
  </si>
  <si>
    <t>Altri trasferimenti in conto capitale verso Comuni per escussione di garanzie</t>
  </si>
  <si>
    <t>U.2.04.11.02.004</t>
  </si>
  <si>
    <t>Altri trasferimenti in conto capitale verso Città metropolitane e Roma capitale per escussione di garanzie</t>
  </si>
  <si>
    <t>U.2.04.11.02.005</t>
  </si>
  <si>
    <t>Altri trasferimenti in conto capitale verso Unioni di Comuni per escussione di garanzie</t>
  </si>
  <si>
    <t>U.2.04.11.02.006</t>
  </si>
  <si>
    <t>Altri trasferimenti in conto capitale verso Comunità Montane per escussione di garanzie</t>
  </si>
  <si>
    <t>U.2.04.11.02.007</t>
  </si>
  <si>
    <t>Altri trasferimenti in conto capitale verso Camere di Commercio per escussione di garanzie</t>
  </si>
  <si>
    <t>U.2.04.11.02.008</t>
  </si>
  <si>
    <t>Altri trasferimenti in conto capitale verso Università per escussione di garanzie</t>
  </si>
  <si>
    <t>U.2.04.11.02.009</t>
  </si>
  <si>
    <t>Altri trasferimenti in conto capitale verso Parchi nazionali e consorzi ed enti autonomi gestori di parchi e aree naturali protette per escussione di garanzie</t>
  </si>
  <si>
    <t>U.2.04.11.02.010</t>
  </si>
  <si>
    <t>Altri trasferimenti in conto capitale verso Autorità Portuali per escussione di garanzie</t>
  </si>
  <si>
    <t>U.2.04.11.02.011</t>
  </si>
  <si>
    <t>Altri trasferimenti in conto capitale verso Aziende sanitarie locali  per escussione di garanzie</t>
  </si>
  <si>
    <t>U.2.04.11.02.012</t>
  </si>
  <si>
    <t>Altri trasferimenti in conto capitale verso Aziende ospedaliere e Aziende ospedaliere universitarie integrate con il SSN per escussione di garanzie</t>
  </si>
  <si>
    <t>U.2.04.11.02.013</t>
  </si>
  <si>
    <t>Altri trasferimenti in conto capitale verso Policlinici per escussione di garanzie</t>
  </si>
  <si>
    <t>U.2.04.11.02.014</t>
  </si>
  <si>
    <t>Altri trasferimenti in conto capitale verso Istituti di ricovero e cura a carattere scientifico pubblici per escussione di garanzie</t>
  </si>
  <si>
    <t>U.2.04.11.02.015</t>
  </si>
  <si>
    <t>Altri trasferimenti in conto capitale verso altre Amministrazioni Locali produttrici di servizi sanitari per escussione di garanzie</t>
  </si>
  <si>
    <t>U.2.04.11.02.016</t>
  </si>
  <si>
    <t>Altri trasferimenti in conto capitale verso Agenzie regionali per le erogazioni in agricoltura per escussione di garanzie</t>
  </si>
  <si>
    <t>U.2.04.11.02.017</t>
  </si>
  <si>
    <t>Altri trasferimenti in conto capitale verso altri enti e agenzie regionali e sub regionali per escussione di garanzie</t>
  </si>
  <si>
    <t>U.2.04.11.02.018</t>
  </si>
  <si>
    <t>Altri trasferimenti in conto capitale verso Consorzi di enti locali per escussione di garanzie</t>
  </si>
  <si>
    <t>U.2.04.11.02.019</t>
  </si>
  <si>
    <t>Altri trasferimenti in conto capitale verso Fondazioni e istituzioni liriche locali e a Teatri stabili di iniziativa pubblica per escussione di garanzie</t>
  </si>
  <si>
    <t>U.2.04.11.02.999</t>
  </si>
  <si>
    <t>Altri trasferimenti in conto capitale verso altre Amministrazioni Locali n.a.c. per escussione di garanzie</t>
  </si>
  <si>
    <t>U.2.04.11.03.000</t>
  </si>
  <si>
    <t>Altri trasferimenti in conto capitale verso Enti di Previdenza per escussione di garanzie</t>
  </si>
  <si>
    <t>U.2.04.11.03.001</t>
  </si>
  <si>
    <t>Altri trasferimenti in conto capitale verso INPS per escussione di garanzie</t>
  </si>
  <si>
    <t>U.2.04.11.03.002</t>
  </si>
  <si>
    <t>Altri trasferimenti in conto capitale verso INAIL per escussione di garanzie</t>
  </si>
  <si>
    <t>U.2.04.11.03.999</t>
  </si>
  <si>
    <t>Altri trasferimenti in conto capitale verso altri Enti di Previdenza n.a.c. per escussione di garanzie</t>
  </si>
  <si>
    <t>U.2.04.11.04.000</t>
  </si>
  <si>
    <t>Altri trasferimenti in conto capitale verso organismi interni e/o unità locali della amministrazione per escussione di garanzie</t>
  </si>
  <si>
    <t>U.2.04.11.04.001</t>
  </si>
  <si>
    <t>U.2.04.12.00.000</t>
  </si>
  <si>
    <t>Altri trasferimenti in conto capitale verso Famiglie per escussione di garanzie</t>
  </si>
  <si>
    <t>U.2.04.12.01.000</t>
  </si>
  <si>
    <t>U.2.04.12.01.001</t>
  </si>
  <si>
    <t>U.2.04.13.00.000</t>
  </si>
  <si>
    <t>Altri trasferimenti in conto capitale verso Imprese per escussione di garanzie</t>
  </si>
  <si>
    <t>U.2.04.13.01.000</t>
  </si>
  <si>
    <t>Altri trasferimenti in conto capitale verso imprese controllate per escussione di garanzie</t>
  </si>
  <si>
    <t>U.2.04.13.01.001</t>
  </si>
  <si>
    <t>U.2.04.13.02.000</t>
  </si>
  <si>
    <t>Altri trasferimenti in conto capitale verso altre imprese partecipate per escussione di garanzie</t>
  </si>
  <si>
    <t>U.2.04.13.02.001</t>
  </si>
  <si>
    <t>U.2.04.13.03.000</t>
  </si>
  <si>
    <t>Altri trasferimenti in conto capitale verso altre Imprese per escussione di garanzie</t>
  </si>
  <si>
    <t>U.2.04.13.03.999</t>
  </si>
  <si>
    <t>U.2.04.14.00.000</t>
  </si>
  <si>
    <t>Altri trasferimenti in conto capitale verso Istituzioni Sociali Private  per escussione di garanzie</t>
  </si>
  <si>
    <t>U.2.04.14.01.000</t>
  </si>
  <si>
    <t>U.2.04.14.01.001</t>
  </si>
  <si>
    <t>U.2.04.15.00.000</t>
  </si>
  <si>
    <t>Altri trasferimenti in conto capitale verso Unione Europea e Resto del Mondo per escussione di garanzie</t>
  </si>
  <si>
    <t>U.2.04.15.01.000</t>
  </si>
  <si>
    <t>Altri trasferimenti in conto capitale verso Unione Europea per escussione di garanzie</t>
  </si>
  <si>
    <t>U.2.04.15.01.001</t>
  </si>
  <si>
    <t>U.2.04.15.02.000</t>
  </si>
  <si>
    <t>Altri trasferimenti in conto capitale verso Resto del Mondo per escussione di garanzie</t>
  </si>
  <si>
    <t>U.2.04.15.02.001</t>
  </si>
  <si>
    <t>U.2.04.16.00.000</t>
  </si>
  <si>
    <t>Trasferimenti in conto capitale erogati a titolo di ripiano disavanzi pregressi ad Amministrazioni pubbliche</t>
  </si>
  <si>
    <t>U.2.04.16.01.000</t>
  </si>
  <si>
    <t>Trasferimenti in conto capitale erogati a titolo di ripiano disavanzi pregressi a Amministrazioni Centrali</t>
  </si>
  <si>
    <t>U.2.04.16.01.001</t>
  </si>
  <si>
    <t>Trasferimenti in conto capitale erogati a titolo di ripiano disavanzi pregressi a Ministeri</t>
  </si>
  <si>
    <t>U.2.04.16.01.003</t>
  </si>
  <si>
    <t>Trasferimenti in conto capitale erogati a titolo di ripiano disavanzi pregressi a Presidenza del Consiglio dei Ministri</t>
  </si>
  <si>
    <t>U.2.04.16.01.004</t>
  </si>
  <si>
    <t>Trasferimenti in conto capitale erogati a titolo di ripiano disavanzi pregressi a Organi Costituzionali e di rilievo costituzionale</t>
  </si>
  <si>
    <t>U.2.04.16.01.005</t>
  </si>
  <si>
    <t>Trasferimenti in conto capitale erogati a titolo di ripiano disavanzi pregressi a Agenzie Fiscali</t>
  </si>
  <si>
    <t>U.2.04.16.01.006</t>
  </si>
  <si>
    <t>Trasferimenti in conto capitale erogati a titolo di ripiano disavanzi pregressi a enti di regolazione dell'attività economica</t>
  </si>
  <si>
    <t>U.2.04.16.01.007</t>
  </si>
  <si>
    <t>Trasferimenti in conto capitale erogati a titolo di ripiano disavanzi pregressi a Gruppo Equitalia</t>
  </si>
  <si>
    <t>U.2.04.16.01.008</t>
  </si>
  <si>
    <t>Trasferimenti in conto capitale erogati a titolo di ripiano disavanzi pregressi a Anas S.p.A.</t>
  </si>
  <si>
    <t>U.2.04.16.01.009</t>
  </si>
  <si>
    <t>Trasferimenti in conto capitale erogati a titolo di ripiano disavanzi pregressi a altri enti centrali produttori di servizi economici</t>
  </si>
  <si>
    <t>U.2.04.16.01.010</t>
  </si>
  <si>
    <t>Trasferimenti in conto capitale erogati a titolo di ripiano disavanzi pregressi a autorità amministrative indipendenti</t>
  </si>
  <si>
    <t>U.2.04.16.01.011</t>
  </si>
  <si>
    <t>Trasferimenti in conto capitale erogati a titolo di ripiano disavanzi pregressi a enti centrali a struttura associativa</t>
  </si>
  <si>
    <t>U.2.04.16.01.012</t>
  </si>
  <si>
    <t>Trasferimenti in conto capitale erogati a titolo di ripiano disavanzi pregressi a enti centrali produttori di servizi assistenziali, ricreativi e culturali</t>
  </si>
  <si>
    <t>U.2.04.16.01.013</t>
  </si>
  <si>
    <t>Trasferimenti in conto capitale erogati a titolo di ripiano disavanzi pregressi a enti e istituzioni centrali di ricerca e Istituti e stazioni sperimentali per la ricerca</t>
  </si>
  <si>
    <t>U.2.04.16.01.999</t>
  </si>
  <si>
    <t>Trasferimenti in conto capitale erogati a titolo di ripiano disavanzi pregressi a altre Amministrazioni Centrali n.a.c.</t>
  </si>
  <si>
    <t>U.2.04.16.02.000</t>
  </si>
  <si>
    <t>Trasferimenti in conto capitale erogati a titolo di ripiano disavanzi pregressi a Amministrazioni Locali</t>
  </si>
  <si>
    <t>U.2.04.16.02.001</t>
  </si>
  <si>
    <t>Trasferimenti in conto capitale erogati a titolo di ripiano disavanzi pregressi a Regioni e province autonome</t>
  </si>
  <si>
    <t>U.2.04.16.02.002</t>
  </si>
  <si>
    <t>Trasferimenti in conto capitale erogati a titolo di ripiano disavanzi pregressi a Province</t>
  </si>
  <si>
    <t>U.2.04.16.02.003</t>
  </si>
  <si>
    <t>Trasferimenti in conto capitale erogati a titolo di ripiano disavanzi pregressi a Comuni</t>
  </si>
  <si>
    <t>U.2.04.16.02.004</t>
  </si>
  <si>
    <t>Trasferimenti in conto capitale erogati a titolo di ripiano disavanzi pregressi a Città metropolitane e Roma capitale</t>
  </si>
  <si>
    <t>U.2.04.16.02.005</t>
  </si>
  <si>
    <t>Trasferimenti in conto capitale erogati a titolo di ripiano disavanzi pregressi a Unioni di Comuni</t>
  </si>
  <si>
    <t>U.2.04.16.02.006</t>
  </si>
  <si>
    <t>Trasferimenti in conto capitale erogati a titolo di ripiano disavanzi pregressi a Comunità Montane</t>
  </si>
  <si>
    <t>U.2.04.16.02.007</t>
  </si>
  <si>
    <t>Trasferimenti in conto capitale erogati a titolo di ripiano disavanzi pregressi a Camere di Commercio</t>
  </si>
  <si>
    <t>U.2.04.16.02.008</t>
  </si>
  <si>
    <t>Trasferimenti in conto capitale erogati a titolo di ripiano disavanzi pregressi a Università</t>
  </si>
  <si>
    <t>U.2.04.16.02.009</t>
  </si>
  <si>
    <t>Trasferimenti in conto capitale erogati a titolo di ripiano disavanzi pregressi a Parchi nazionali e consorzi ed enti autonomi gestori di parchi e aree naturali protette</t>
  </si>
  <si>
    <t>U.2.04.16.02.010</t>
  </si>
  <si>
    <t>Trasferimenti in conto capitale erogati a titolo di ripiano disavanzi pregressi a Autorità Portuali</t>
  </si>
  <si>
    <t>U.2.04.16.02.011</t>
  </si>
  <si>
    <t xml:space="preserve">Trasferimenti in conto capitale erogati a titolo di ripiano disavanzi pregressi a Aziende sanitarie locali </t>
  </si>
  <si>
    <t>U.2.04.16.02.012</t>
  </si>
  <si>
    <t>Trasferimenti in conto capitale erogati a titolo di ripiano disavanzi pregressi a Aziende ospedaliere e Aziende ospedaliere universitarie integrate con il SSN</t>
  </si>
  <si>
    <t>U.2.04.16.02.013</t>
  </si>
  <si>
    <t>Trasferimenti in conto capitale erogati a titolo di ripiano disavanzi pregressi a Policlinici</t>
  </si>
  <si>
    <t>U.2.04.16.02.014</t>
  </si>
  <si>
    <t>Trasferimenti in conto capitale erogati a titolo di ripiano disavanzi pregressi a Istituti di ricovero e cura a carattere scientifico pubblici</t>
  </si>
  <si>
    <t>U.2.04.16.02.015</t>
  </si>
  <si>
    <t>Trasferimenti in conto capitale erogati a titolo di ripiano disavanzi pregressi a altre Amministrazioni Locali produttrici di servizi sanitari</t>
  </si>
  <si>
    <t>U.2.04.16.02.016</t>
  </si>
  <si>
    <t>Trasferimenti in conto capitale erogati a titolo di ripiano disavanzi pregressi a Agenzie regionali per le erogazioni in agricoltura</t>
  </si>
  <si>
    <t>U.2.04.16.02.017</t>
  </si>
  <si>
    <t>Trasferimenti in conto capitale erogati a titolo di ripiano disavanzi pregressi a altri enti e agenzie regionali e sub regionali</t>
  </si>
  <si>
    <t>U.2.04.16.02.018</t>
  </si>
  <si>
    <t>Trasferimenti in conto capitale erogati a titolo di ripiano disavanzi pregressi a Consorzi di enti locali</t>
  </si>
  <si>
    <t>U.2.04.16.02.019</t>
  </si>
  <si>
    <t>Trasferimenti in conto capitale erogati a titolo di ripiano disavanzi pregressi a Fondazioni e istituzioni liriche locali e a Teatri stabili di iniziativa pubblica</t>
  </si>
  <si>
    <t>U.2.04.16.02.999</t>
  </si>
  <si>
    <t>Trasferimenti in conto capitale erogati a titolo di ripiano disavanzi pregressi a altre Amministrazioni Locali n.a.c.</t>
  </si>
  <si>
    <t>U.2.04.16.03.000</t>
  </si>
  <si>
    <t>Trasferimenti in conto capitale erogati a titolo di ripiano disavanzi pregressi a Enti di Previdenza</t>
  </si>
  <si>
    <t>U.2.04.16.03.001</t>
  </si>
  <si>
    <t>Trasferimenti in conto capitale erogati a titolo di ripiano disavanzi pregressi a INPS</t>
  </si>
  <si>
    <t>U.2.04.16.03.002</t>
  </si>
  <si>
    <t>Trasferimenti in conto capitale erogati a titolo di ripiano disavanzi pregressi a INAIL</t>
  </si>
  <si>
    <t>U.2.04.16.03.999</t>
  </si>
  <si>
    <t>Trasferimenti in conto capitale erogati a titolo di ripiano disavanzi pregressi a altri Enti di Previdenza n.a.c.</t>
  </si>
  <si>
    <t>U.2.04.16.99.000</t>
  </si>
  <si>
    <t>Trasferimenti in conto capitale erogati a titolo di ripiano disavanzi pregressi a organismi interni e/o unità locali della amministrazione</t>
  </si>
  <si>
    <t>U.2.04.16.99.001</t>
  </si>
  <si>
    <t>U.2.04.17.00.000</t>
  </si>
  <si>
    <t>Trasferimenti in conto capitale erogati a titolo di ripiano disavanzi pregressi a Famiglie</t>
  </si>
  <si>
    <t>U.2.04.17.01.000</t>
  </si>
  <si>
    <t>U.2.04.17.01.001</t>
  </si>
  <si>
    <t>U.2.04.18.00.000</t>
  </si>
  <si>
    <t>Trasferimenti in conto capitale erogati a titolo di ripiano disavanzi pregressi a Imprese</t>
  </si>
  <si>
    <t>U.2.04.18.01.000</t>
  </si>
  <si>
    <t>Trasferimenti in conto capitale erogati a titolo di ripiano disavanzi pregressi a imprese controllate</t>
  </si>
  <si>
    <t>U.2.04.18.01.001</t>
  </si>
  <si>
    <t>U.2.04.18.02.000</t>
  </si>
  <si>
    <t>Trasferimenti in conto capitale erogati a titolo di ripiano disavanzi pregressi a altre imprese partecipate</t>
  </si>
  <si>
    <t>U.2.04.18.02.001</t>
  </si>
  <si>
    <t>U.2.04.18.03.000</t>
  </si>
  <si>
    <t>Trasferimenti in conto capitale erogati a titolo di ripiano disavanzi pregressi a altre Imprese</t>
  </si>
  <si>
    <t>U.2.04.18.03.999</t>
  </si>
  <si>
    <t>U.2.04.19.00.000</t>
  </si>
  <si>
    <t xml:space="preserve">Trasferimenti in conto capitale erogati a titolo di ripiano disavanzi pregressi a Istituzioni Sociali Private </t>
  </si>
  <si>
    <t>U.2.04.19.01.000</t>
  </si>
  <si>
    <t>U.2.04.19.01.001</t>
  </si>
  <si>
    <t>U.2.04.20.00.000</t>
  </si>
  <si>
    <t>Trasferimenti in conto capitale erogati a titolo di ripiano disavanzi pregressi all'Unione Europea e al Resto del Mondo</t>
  </si>
  <si>
    <t>U.2.04.20.01.000</t>
  </si>
  <si>
    <t>Trasferimenti in conto capitale erogati a titolo di ripiano disavanzi pregressi all'Unione Europea</t>
  </si>
  <si>
    <t>U.2.04.20.01.001</t>
  </si>
  <si>
    <t>U.2.04.20.02.000</t>
  </si>
  <si>
    <t>Trasferimenti in conto capitale erogati a titolo di ripiano disavanzi pregressi al Resto del Mondo</t>
  </si>
  <si>
    <t>U.2.04.20.02.001</t>
  </si>
  <si>
    <t>U.2.04.21.00.000</t>
  </si>
  <si>
    <t>Altri trasferimenti in conto capitale n.a.c. ad Amministrazioni pubbliche</t>
  </si>
  <si>
    <t>U.2.04.21.01.000</t>
  </si>
  <si>
    <t>Altri trasferimenti in conto capitale n.a.c. a Amministrazioni Centrali</t>
  </si>
  <si>
    <t>U.2.04.21.01.001</t>
  </si>
  <si>
    <t>Altri trasferimenti in conto capitale n.a.c. a Ministeri</t>
  </si>
  <si>
    <t>U.2.04.21.01.003</t>
  </si>
  <si>
    <t>Altri trasferimenti in conto capitale n.a.c. a Presidenza del Consiglio dei Ministri</t>
  </si>
  <si>
    <t>U.2.04.21.01.004</t>
  </si>
  <si>
    <t>Altri trasferimenti in conto capitale n.a.c. a Organi Costituzionali e di rilievo costituzionale</t>
  </si>
  <si>
    <t>U.2.04.21.01.005</t>
  </si>
  <si>
    <t>Altri trasferimenti in conto capitale n.a.c. a Agenzie Fiscali</t>
  </si>
  <si>
    <t>U.2.04.21.01.006</t>
  </si>
  <si>
    <t>Altri trasferimenti in conto capitale n.a.c. a enti di regolazione dell'attività economica</t>
  </si>
  <si>
    <t>U.2.04.21.01.007</t>
  </si>
  <si>
    <t>Altri trasferimenti in conto capitale n.a.c. a Gruppo Equitalia</t>
  </si>
  <si>
    <t>U.2.04.21.01.008</t>
  </si>
  <si>
    <t>Altri trasferimenti in conto capitale n.a.c. a Anas S.p.A.</t>
  </si>
  <si>
    <t>U.2.04.21.01.009</t>
  </si>
  <si>
    <t>Altri trasferimenti in conto capitale n.a.c. a altri enti centrali produttori di servizi economici</t>
  </si>
  <si>
    <t>U.2.04.21.01.010</t>
  </si>
  <si>
    <t>Altri trasferimenti in conto capitale n.a.c. a autorità amministrative indipendenti</t>
  </si>
  <si>
    <t>U.2.04.21.01.011</t>
  </si>
  <si>
    <t>Altri trasferimenti in conto capitale n.a.c. a enti centrali a struttura associativa</t>
  </si>
  <si>
    <t>U.2.04.21.01.012</t>
  </si>
  <si>
    <t>Altri trasferimenti in conto capitale n.a.c. a enti centrali produttori di servizi assistenziali, ricreativi e culturali</t>
  </si>
  <si>
    <t>U.2.04.21.01.013</t>
  </si>
  <si>
    <t>Altri trasferimenti in conto capitale n.a.c. a enti e istituzioni centrali di ricerca e Istituti e stazioni sperimentali per la ricerca</t>
  </si>
  <si>
    <t>U.2.04.21.01.999</t>
  </si>
  <si>
    <t>Altri trasferimenti in conto capitale n.a.c. a altre Amministrazioni Centrali n.a.c.</t>
  </si>
  <si>
    <t>U.2.04.21.02.000</t>
  </si>
  <si>
    <t>Altri trasferimenti in conto capitale n.a.c. a Amministrazioni Locali</t>
  </si>
  <si>
    <t>U.2.04.21.02.001</t>
  </si>
  <si>
    <t>Altri trasferimenti in conto capitale n.a.c. a Regioni e province autonome</t>
  </si>
  <si>
    <t>U.2.04.21.02.002</t>
  </si>
  <si>
    <t>Altri trasferimenti in conto capitale n.a.c. a Province</t>
  </si>
  <si>
    <t>U.2.04.21.02.003</t>
  </si>
  <si>
    <t>Altri trasferimenti in conto capitale n.a.c. a Comuni</t>
  </si>
  <si>
    <t>U.2.04.21.02.004</t>
  </si>
  <si>
    <t>Altri trasferimenti in conto capitale n.a.c. a Città metropolitane e Roma capitale</t>
  </si>
  <si>
    <t>U.2.04.21.02.005</t>
  </si>
  <si>
    <t>Altri trasferimenti in conto capitale n.a.c. a Unioni di Comuni</t>
  </si>
  <si>
    <t>U.2.04.21.02.006</t>
  </si>
  <si>
    <t>Altri trasferimenti in conto capitale n.a.c. a Comunità Montane</t>
  </si>
  <si>
    <t>U.2.04.21.02.007</t>
  </si>
  <si>
    <t>Altri trasferimenti in conto capitale n.a.c. a Camere di Commercio</t>
  </si>
  <si>
    <t>U.2.04.21.02.008</t>
  </si>
  <si>
    <t>Altri trasferimenti in conto capitale n.a.c. a Università</t>
  </si>
  <si>
    <t>U.2.04.21.02.009</t>
  </si>
  <si>
    <t>Altri trasferimenti in conto capitale n.a.c. a Parchi nazionali e consorzi ed enti autonomi gestori di parchi e aree naturali protette</t>
  </si>
  <si>
    <t>U.2.04.21.02.010</t>
  </si>
  <si>
    <t>Altri trasferimenti in conto capitale n.a.c. a Autorità Portuali</t>
  </si>
  <si>
    <t>U.2.04.21.02.011</t>
  </si>
  <si>
    <t xml:space="preserve">Altri trasferimenti in conto capitale n.a.c. a Aziende sanitarie locali </t>
  </si>
  <si>
    <t>U.2.04.21.02.024</t>
  </si>
  <si>
    <t>Altri trasferimenti in conto capitale n.a.c. a Aziende sanitarie locali  a titolo di ripiano perdite pregresse del SSR</t>
  </si>
  <si>
    <t>U.2.04.21.02.012</t>
  </si>
  <si>
    <t>Altri trasferimenti in conto capitale n.a.c. a Aziende ospedaliere e Aziende ospedaliere universitarie integrate con il SSN</t>
  </si>
  <si>
    <t>U.2.04.21.02.029</t>
  </si>
  <si>
    <t>Altri trasferimenti in conto capitale n.a.c. a Aziende ospedaliere e Aziende ospedaliere universitarie integrate con il SSN a titolo di ripiano perdite pregresse del SSR</t>
  </si>
  <si>
    <t>U.2.04.21.02.013</t>
  </si>
  <si>
    <t>Altri trasferimenti in conto capitale n.a.c. a Policlinici</t>
  </si>
  <si>
    <t>U.2.04.21.02.014</t>
  </si>
  <si>
    <t>Altri trasferimenti in conto capitale n.a.c. a Istituti di ricovero e cura a carattere scientifico pubblici</t>
  </si>
  <si>
    <t>U.2.04.21.02.037</t>
  </si>
  <si>
    <t>Altri trasferimenti in conto capitale n.a.c. a Istituti di ricovero e cura a carattere scientifico pubblici a titolo di ripiano perdite pregresse del SSR</t>
  </si>
  <si>
    <t>U.2.04.21.02.015</t>
  </si>
  <si>
    <t>Altri trasferimenti in conto capitale n.a.c. a altre Amministrazioni Locali produttrici di servizi sanitari</t>
  </si>
  <si>
    <t>U.2.04.21.02.016</t>
  </si>
  <si>
    <t>Altri trasferimenti in conto capitale n.a.c. a Agenzie regionali per le erogazioni in agricoltura</t>
  </si>
  <si>
    <t>U.2.04.21.02.017</t>
  </si>
  <si>
    <t>Altri trasferimenti in conto capitale n.a.c. a altri enti e agenzie regionali e sub regionali</t>
  </si>
  <si>
    <t>U.2.04.21.02.018</t>
  </si>
  <si>
    <t>Altri trasferimenti in conto capitale n.a.c. a Consorzi di enti locali</t>
  </si>
  <si>
    <t>U.2.04.21.02.019</t>
  </si>
  <si>
    <t>Altri trasferimenti in conto capitale n.a.c. a Fondazioni e istituzioni liriche locali e a Teatri stabili di iniziativa pubblica</t>
  </si>
  <si>
    <t>U.2.04.21.02.999</t>
  </si>
  <si>
    <t>Altri trasferimenti in conto capitale n.a.c. a altre Amministrazioni Locali n.a.c.</t>
  </si>
  <si>
    <t>U.2.04.21.03.000</t>
  </si>
  <si>
    <t>Altri trasferimenti in conto capitale n.a.c. a Enti di Previdenza</t>
  </si>
  <si>
    <t>U.2.04.21.03.001</t>
  </si>
  <si>
    <t>Altri trasferimenti in conto capitale n.a.c. a INPS</t>
  </si>
  <si>
    <t>U.2.04.21.03.002</t>
  </si>
  <si>
    <t>Altri trasferimenti in conto capitale n.a.c. a INAIL</t>
  </si>
  <si>
    <t>U.2.04.21.03.999</t>
  </si>
  <si>
    <t>Altri trasferimenti in conto capitale n.a.c. a altri Enti di Previdenza n.a.c.</t>
  </si>
  <si>
    <t>U.2.04.21.99.000</t>
  </si>
  <si>
    <t>Altri trasferimenti in conto capitale n.a.c. a organismi interni e/o unità locali della amministrazione</t>
  </si>
  <si>
    <t>U.2.04.21.99.001</t>
  </si>
  <si>
    <t>U.2.04.22.00.000</t>
  </si>
  <si>
    <t>Altri trasferimenti in conto capitale n.a.c. a Famiglie</t>
  </si>
  <si>
    <t>U.2.04.22.01.000</t>
  </si>
  <si>
    <t>U.2.04.22.01.001</t>
  </si>
  <si>
    <t>U.2.04.23.00.000</t>
  </si>
  <si>
    <t>Altri trasferimenti in conto capitale n.a.c. a Imprese</t>
  </si>
  <si>
    <t>U.2.04.23.01.000</t>
  </si>
  <si>
    <t>Altri trasferimenti in conto capitale n.a.c. a imprese controllate</t>
  </si>
  <si>
    <t>U.2.04.23.01.001</t>
  </si>
  <si>
    <t>U.2.04.23.02.000</t>
  </si>
  <si>
    <t>Altri trasferimenti in conto capitale n.a.c. a altre imprese partecipate</t>
  </si>
  <si>
    <t>U.2.04.23.02.001</t>
  </si>
  <si>
    <t>U.2.04.23.03.000</t>
  </si>
  <si>
    <t>Altri trasferimenti in conto capitale n.a.c. a altre Imprese</t>
  </si>
  <si>
    <t>U.2.04.23.03.999</t>
  </si>
  <si>
    <t>U.2.04.24.00.000</t>
  </si>
  <si>
    <t xml:space="preserve">Altri trasferimenti in conto capitale n.a.c. a Istituzioni Sociali Private </t>
  </si>
  <si>
    <t>U.2.04.24.01.000</t>
  </si>
  <si>
    <t>U.2.04.24.01.001</t>
  </si>
  <si>
    <t>U.2.04.25.00.000</t>
  </si>
  <si>
    <t>Altri trasferimenti in conto capitale n.a.c. all'Unione Europea e al Resto del Mondo</t>
  </si>
  <si>
    <t>U.2.04.25.01.000</t>
  </si>
  <si>
    <t>Altri trasferimenti in conto capitale n.a.c. all'Unione Europea</t>
  </si>
  <si>
    <t>U.2.04.25.01.001</t>
  </si>
  <si>
    <t>U.2.04.25.02.000</t>
  </si>
  <si>
    <t>Altri trasferimenti in conto capitale n.a.c. al Resto del Mondo</t>
  </si>
  <si>
    <t>U.2.04.25.02.001</t>
  </si>
  <si>
    <t>U.2.05.00.00.000</t>
  </si>
  <si>
    <t>Altre spese in conto capitale</t>
  </si>
  <si>
    <t>U.2.05.01.00.000</t>
  </si>
  <si>
    <t>Fondi di riserva e altri accantonamenti in c/capitale</t>
  </si>
  <si>
    <t>U.2.05.01.01.000</t>
  </si>
  <si>
    <t>Fondi di riserva in c/capitale</t>
  </si>
  <si>
    <t>U.2.05.01.01.001</t>
  </si>
  <si>
    <t>U.2.05.01.02.000</t>
  </si>
  <si>
    <t>Fondi speciali c/capitale</t>
  </si>
  <si>
    <t>U.2.05.01.02.001</t>
  </si>
  <si>
    <t>U.2.05.01.99.000</t>
  </si>
  <si>
    <t>Altri accantonamenti in c/capitale</t>
  </si>
  <si>
    <t>U.2.05.01.99.999</t>
  </si>
  <si>
    <t>U.2.05.02.00.000</t>
  </si>
  <si>
    <t>Fondi pluriennali vincolati c/capitale</t>
  </si>
  <si>
    <t>U.2.05.02.01.000</t>
  </si>
  <si>
    <t>U.2.05.02.01.001</t>
  </si>
  <si>
    <t>U.2.05.03.00.000</t>
  </si>
  <si>
    <t>Fondo crediti di dubbia e difficile esazione in c/capitale</t>
  </si>
  <si>
    <t>U.2.05.03.01.000</t>
  </si>
  <si>
    <t>U.2.05.03.01.001</t>
  </si>
  <si>
    <t>U.2.05.04.00.000</t>
  </si>
  <si>
    <t>Altri rimborsi in conto capitale di somme non dovute o incassate in eccesso</t>
  </si>
  <si>
    <t>U.2.05.04.01.000</t>
  </si>
  <si>
    <t>Rimborsi in conto capitale ad Amministrazioni Centrali di somme non dovute o incassate in eccesso</t>
  </si>
  <si>
    <t>U.2.05.04.01.001</t>
  </si>
  <si>
    <t>U.2.05.04.02.000</t>
  </si>
  <si>
    <t>Rimborsi in conto capitale ad Amministrazioni Locali di somme non dovute o incassate in eccesso</t>
  </si>
  <si>
    <t>U.2.05.04.02.001</t>
  </si>
  <si>
    <t>U.2.05.04.03.000</t>
  </si>
  <si>
    <t>Rimborsi in conto capitale a Enti Previdenziali di somme non dovute o incassate in eccesso</t>
  </si>
  <si>
    <t>U.2.05.04.03.001</t>
  </si>
  <si>
    <t>U.2.05.04.04.000</t>
  </si>
  <si>
    <t>Rimborsi in conto capitale a Famiglie di somme non dovute o incassate in eccesso</t>
  </si>
  <si>
    <t>U.2.05.04.04.001</t>
  </si>
  <si>
    <t>U.2.05.04.05.000</t>
  </si>
  <si>
    <t>Rimborsi in conto capitale a Imprese di somme non dovute o incassate in eccesso</t>
  </si>
  <si>
    <t>U.2.05.04.05.001</t>
  </si>
  <si>
    <t>U.2.05.04.06.000</t>
  </si>
  <si>
    <t>Rimborsi in conto capitale a Istituzioni Sociali Private di somme non dovute o incassate in eccesso</t>
  </si>
  <si>
    <t>U.2.05.04.06.001</t>
  </si>
  <si>
    <t>U.2.05.99.00.000</t>
  </si>
  <si>
    <t>Altre spese in conto capitale n.a.c.</t>
  </si>
  <si>
    <t>U.2.05.99.99.000</t>
  </si>
  <si>
    <t>U.2.05.99.99.999</t>
  </si>
  <si>
    <t>U.3.00.00.00.000</t>
  </si>
  <si>
    <t>U.3.01.00.00.000</t>
  </si>
  <si>
    <t>Acquisizioni di attività finanziarie</t>
  </si>
  <si>
    <t>U.3.01.01.00.000</t>
  </si>
  <si>
    <t>Acquisizioni di partecipazioni e conferimenti di capitale</t>
  </si>
  <si>
    <t>U.3.01.01.01.000</t>
  </si>
  <si>
    <t>Acquisizioni di partecipazioni e conferimenti di capitale in imprese incluse nelle Amministrazioni Centrali</t>
  </si>
  <si>
    <t>U.3.01.01.01.001</t>
  </si>
  <si>
    <t>Acquisizioni di partecipazioni e conferimenti di capitale in imprese controllate incluse nelle Amministrazioni Centrali</t>
  </si>
  <si>
    <t>U.3.01.01.01.002</t>
  </si>
  <si>
    <t>Acquisizioni di partecipazioni e conferimenti di capitale in altre imprese partecipate incluse nelle Amministrazioni Centrali</t>
  </si>
  <si>
    <t>U.3.01.01.01.003</t>
  </si>
  <si>
    <t>Acquisizioni di partecipazioni e conferimenti di capitale in altre imprese incluse nelle Amministrazioni Centrali</t>
  </si>
  <si>
    <t>U.3.01.01.02.000</t>
  </si>
  <si>
    <t>Acquisizioni di partecipazioni e conferimenti di capitale in imprese incluse nelle Amministrazioni Locali</t>
  </si>
  <si>
    <t>U.3.01.01.02.001</t>
  </si>
  <si>
    <t>Acquisizioni di partecipazioni e conferimenti di capitale in imprese controllate incluse nelle Amministrazioni Locali</t>
  </si>
  <si>
    <t>U.3.01.01.02.002</t>
  </si>
  <si>
    <t>Acquisizioni di partecipazioni e conferimenti di capitale in altre imprese partecipate incluse nelle Amministrazioni Locali</t>
  </si>
  <si>
    <t>U.3.01.01.02.003</t>
  </si>
  <si>
    <t>Acquisizioni di partecipazioni e conferimenti di capitale in altre imprese incluse nelle Amministrazioni Locali</t>
  </si>
  <si>
    <t>U.3.01.01.03.000</t>
  </si>
  <si>
    <t>Acquisizioni di partecipazioni e conferimenti di capitale in altre imprese</t>
  </si>
  <si>
    <t>U.3.01.01.03.001</t>
  </si>
  <si>
    <t xml:space="preserve">Acquisizioni di partecipazioni e conferimenti di capitale in imprese controllate </t>
  </si>
  <si>
    <t>U.3.01.01.03.002</t>
  </si>
  <si>
    <t xml:space="preserve">Acquisizioni di partecipazioni e conferimenti di capitale in altre imprese partecipate </t>
  </si>
  <si>
    <t>U.3.01.01.03.003</t>
  </si>
  <si>
    <t xml:space="preserve">Acquisizioni di partecipazioni e conferimenti di capitale in altre imprese </t>
  </si>
  <si>
    <t>U.3.01.01.04.000</t>
  </si>
  <si>
    <t>Acquisizioni di partecipazioni e conferimenti di capitale in Istituzioni sociali private - ISP</t>
  </si>
  <si>
    <t>U.3.01.01.04.001</t>
  </si>
  <si>
    <t>Acquisizioni di partecipazioni e conferimenti di capitale in ISP controllate</t>
  </si>
  <si>
    <t>U.3.01.01.04.002</t>
  </si>
  <si>
    <t>Acquisizioni di partecipazioni e conferimenti di capitale in altre ISP</t>
  </si>
  <si>
    <t>U.3.01.02.00.000</t>
  </si>
  <si>
    <t>Acquisizioni di quote di fondi comuni di investimento</t>
  </si>
  <si>
    <t>U.3.01.02.01.000</t>
  </si>
  <si>
    <t>Acquisizioni di quote di fondi immobiliari</t>
  </si>
  <si>
    <t>U.3.01.02.01.001</t>
  </si>
  <si>
    <t>U.3.01.02.02.000</t>
  </si>
  <si>
    <t>Acquisizioni di quote di altri fondi comuni di investimento</t>
  </si>
  <si>
    <t>U.3.01.02.02.001</t>
  </si>
  <si>
    <t>U.3.01.03.00.000</t>
  </si>
  <si>
    <t>Acquisizione di titoli obbligazionari a breve termine</t>
  </si>
  <si>
    <t>U.3.01.03.01.000</t>
  </si>
  <si>
    <t>Acquisizione di titoli obbligazionari a breve termine emessi da Amministrazioni Centrali</t>
  </si>
  <si>
    <t>U.3.01.03.01.001</t>
  </si>
  <si>
    <t>U.3.01.03.02.000</t>
  </si>
  <si>
    <t>Acquisizione di titoli obbligazionari a breve termine emessi da Amministrazioni Locali</t>
  </si>
  <si>
    <t>U.3.01.03.02.001</t>
  </si>
  <si>
    <t>U.3.01.03.03.000</t>
  </si>
  <si>
    <t>Acquisizione di titoli obbligazionari a breve termine emessi da imprese residenti</t>
  </si>
  <si>
    <t>U.3.01.03.03.001</t>
  </si>
  <si>
    <t>Acquisizione di titoli obbligazionari a breve termine emessi da soggetti residenti</t>
  </si>
  <si>
    <t>U.3.01.03.04.000</t>
  </si>
  <si>
    <t>Acquisizione di titoli obbligazionari a breve termine emessi da soggetti non residenti</t>
  </si>
  <si>
    <t>U.3.01.03.04.001</t>
  </si>
  <si>
    <t>U.3.01.04.00.000</t>
  </si>
  <si>
    <t>Acquisizione di titoli obbligazionari a medio-lungo termine</t>
  </si>
  <si>
    <t>U.3.01.04.01.000</t>
  </si>
  <si>
    <t>Acquisizione di titoli obbligazionari a medio-lungo emessi da Amministrazioni Centrali</t>
  </si>
  <si>
    <t>U.3.01.04.01.001</t>
  </si>
  <si>
    <t>U.3.01.04.02.000</t>
  </si>
  <si>
    <t>Acquisizione di titoli obbligazionari a medio-lungo emessi da Amministrazioni Locali</t>
  </si>
  <si>
    <t>U.3.01.04.02.001</t>
  </si>
  <si>
    <t>U.3.01.04.03.000</t>
  </si>
  <si>
    <t>Acquisizione di titoli obbligazionari a medio-lungo emessi da altri soggetti residenti</t>
  </si>
  <si>
    <t>U.3.01.04.03.001</t>
  </si>
  <si>
    <t>U.3.01.04.04.000</t>
  </si>
  <si>
    <t>Acquisizione di titoli obbligazionari a medio-lungo emessi da soggetti non residenti</t>
  </si>
  <si>
    <t>U.3.01.04.04.001</t>
  </si>
  <si>
    <t>U.3.02.00.00.000</t>
  </si>
  <si>
    <t>Concessione crediti di breve termine</t>
  </si>
  <si>
    <t>U.3.02.01.00.000</t>
  </si>
  <si>
    <t>Concessione crediti di breve periodo a tasso agevolato a Amministrazioni Pubbliche</t>
  </si>
  <si>
    <t>U.3.02.01.01.000</t>
  </si>
  <si>
    <t>Concessione crediti di breve periodo a tasso agevolato a Amministrazioni Centrali</t>
  </si>
  <si>
    <t>U.3.02.01.01.001</t>
  </si>
  <si>
    <t>Concessione crediti di breve periodo a tasso agevolato a Ministeri</t>
  </si>
  <si>
    <t>U.3.02.01.01.003</t>
  </si>
  <si>
    <t>Concessione crediti di breve periodo a tasso agevolato a Presidenza del Consiglio dei Ministri</t>
  </si>
  <si>
    <t>U.3.02.01.01.004</t>
  </si>
  <si>
    <t>Concessione crediti di breve periodo a tasso agevolato a Organi Costituzionali e di rilievo costituzionale</t>
  </si>
  <si>
    <t>U.3.02.01.01.005</t>
  </si>
  <si>
    <t>Concessione crediti di breve periodo a tasso agevolato a Agenzie Fiscali</t>
  </si>
  <si>
    <t>U.3.02.01.01.006</t>
  </si>
  <si>
    <t>Concessione crediti di breve periodo a tasso agevolato a enti di regolazione dell'attività economica</t>
  </si>
  <si>
    <t>U.3.02.01.01.007</t>
  </si>
  <si>
    <t>Concessione crediti di breve periodo a tasso agevolato a Gruppo Equitalia</t>
  </si>
  <si>
    <t>U.3.02.01.01.008</t>
  </si>
  <si>
    <t>Concessione crediti di breve periodo a tasso agevolato a Anas S.p.A.</t>
  </si>
  <si>
    <t>U.3.02.01.01.009</t>
  </si>
  <si>
    <t>Concessione crediti di breve periodo a tasso agevolato a altri enti centrali produttori di servizi economici</t>
  </si>
  <si>
    <t>U.3.02.01.01.010</t>
  </si>
  <si>
    <t>Concessione crediti di breve periodo a tasso agevolato a autorità amministrative indipendenti</t>
  </si>
  <si>
    <t>U.3.02.01.01.011</t>
  </si>
  <si>
    <t>Concessione crediti di breve periodo a tasso agevolato a enti centrali a struttura associativa</t>
  </si>
  <si>
    <t>U.3.02.01.01.012</t>
  </si>
  <si>
    <t>Concessione crediti di breve periodo a tasso agevolato a enti centrali produttori di servizi assistenziali, ricreativi e culturali</t>
  </si>
  <si>
    <t>U.3.02.01.01.013</t>
  </si>
  <si>
    <t>Concessione crediti di breve periodo a tasso agevolato a enti e istituzioni centrali di ricerca e istituti e stazioni sperimentali per la ricerca</t>
  </si>
  <si>
    <t>U.3.02.01.01.999</t>
  </si>
  <si>
    <t>Concessione crediti di breve periodo a tasso agevolato a altre Amministrazioni Centrali n.a.c.</t>
  </si>
  <si>
    <t>U.3.02.01.02.000</t>
  </si>
  <si>
    <t>Concessione crediti di breve periodo a tasso agevolato a Amministrazioni Locali</t>
  </si>
  <si>
    <t>U.3.02.01.02.001</t>
  </si>
  <si>
    <t>Concessione crediti di breve periodo a tasso agevolato a Regioni e province autonome</t>
  </si>
  <si>
    <t>U.3.02.01.02.002</t>
  </si>
  <si>
    <t>Concessione crediti di breve periodo a tasso agevolato a Province</t>
  </si>
  <si>
    <t>U.3.02.01.02.003</t>
  </si>
  <si>
    <t>Concessione crediti di breve periodo a tasso agevolato a Comuni</t>
  </si>
  <si>
    <t>U.3.02.01.02.004</t>
  </si>
  <si>
    <t>Concessione crediti di breve periodo a tasso agevolato a Città metropolitane e Roma capitale</t>
  </si>
  <si>
    <t>U.3.02.01.02.005</t>
  </si>
  <si>
    <t>Concessione crediti di breve periodo a tasso agevolato a Unioni di Comuni</t>
  </si>
  <si>
    <t>U.3.02.01.02.006</t>
  </si>
  <si>
    <t>Concessione crediti di breve periodo a tasso agevolato a Comunità Montane</t>
  </si>
  <si>
    <t>U.3.02.01.02.007</t>
  </si>
  <si>
    <t>Concessione crediti di breve periodo a tasso agevolato a Camere di Commercio</t>
  </si>
  <si>
    <t>U.3.02.01.02.008</t>
  </si>
  <si>
    <t>Concessione crediti di breve periodo a tasso agevolato a Università</t>
  </si>
  <si>
    <t>U.3.02.01.02.009</t>
  </si>
  <si>
    <t>Concessione crediti di breve periodo a tasso agevolato a Parchi nazionali e consorzi ed enti autonomi gestori di parchi e aree naturali protette</t>
  </si>
  <si>
    <t>U.3.02.01.02.010</t>
  </si>
  <si>
    <t>Concessione crediti di breve periodo a tasso agevolato a Autorità Portuali</t>
  </si>
  <si>
    <t>U.3.02.01.02.011</t>
  </si>
  <si>
    <t xml:space="preserve">Concessione crediti di breve periodo a tasso agevolato a Aziende sanitarie locali </t>
  </si>
  <si>
    <t>U.3.02.01.02.012</t>
  </si>
  <si>
    <t>Concessione crediti di breve periodo a tasso agevolato a Aziende ospedaliere e Aziende ospedaliere universitarie integrate con il SSN</t>
  </si>
  <si>
    <t>U.3.02.01.02.013</t>
  </si>
  <si>
    <t>Concessione crediti di breve periodo a tasso agevolato a Policlinici</t>
  </si>
  <si>
    <t>U.3.02.01.02.014</t>
  </si>
  <si>
    <t>Concessione crediti di breve periodo a tasso agevolato a Istituti di ricovero e cura a carattere scientifico pubblici</t>
  </si>
  <si>
    <t>U.3.02.01.02.015</t>
  </si>
  <si>
    <t>Concessione crediti di breve periodo a tasso agevolato a altre Amministrazioni Locali produttrici di servizi sanitari</t>
  </si>
  <si>
    <t>U.3.02.01.02.016</t>
  </si>
  <si>
    <t>Concessione crediti di breve periodo a tasso agevolato a Agenzie regionali per le erogazioni in agricoltura</t>
  </si>
  <si>
    <t>U.3.02.01.02.017</t>
  </si>
  <si>
    <t>Concessione crediti di breve periodo a tasso agevolato a altri enti e agenzie regionali e sub regionali</t>
  </si>
  <si>
    <t>U.3.02.01.02.018</t>
  </si>
  <si>
    <t>Concessione crediti di breve periodo a tasso agevolato a Consorzi di enti locali</t>
  </si>
  <si>
    <t>U.3.02.01.02.019</t>
  </si>
  <si>
    <t>Concessione crediti di breve periodo a tasso agevolato a Fondazioni e istituzioni liriche locali e a Teatri stabili di iniziativa pubblica</t>
  </si>
  <si>
    <t>U.3.02.01.02.999</t>
  </si>
  <si>
    <t>Concessione crediti di breve periodo a tasso agevolato a altre Amministrazioni Locali n.a.c.</t>
  </si>
  <si>
    <t>U.3.02.01.03.000</t>
  </si>
  <si>
    <t>Concessione crediti di breve periodo a tasso agevolato a Enti di Previdenza</t>
  </si>
  <si>
    <t>U.3.02.01.03.001</t>
  </si>
  <si>
    <t>Concessione crediti di breve periodo a tasso agevolato a INPS</t>
  </si>
  <si>
    <t>U.3.02.01.03.002</t>
  </si>
  <si>
    <t>Concessione crediti di breve periodo a tasso agevolato a INAIL</t>
  </si>
  <si>
    <t>U.3.02.01.03.999</t>
  </si>
  <si>
    <t>Concessione crediti di breve periodo a tasso agevolato a altri Enti di Previdenza n.a.c.</t>
  </si>
  <si>
    <t>U.3.02.01.04.000</t>
  </si>
  <si>
    <t>Concessione crediti di breve periodo a tasso agevolato a organismi interni e/o unità locali dell'amministrazione</t>
  </si>
  <si>
    <t>U.3.02.01.04.001</t>
  </si>
  <si>
    <t>U.3.02.02.00.000</t>
  </si>
  <si>
    <t>Concessione crediti di breve periodo a tasso agevolato a Famiglie</t>
  </si>
  <si>
    <t>U.3.02.02.01.000</t>
  </si>
  <si>
    <t>U.3.02.02.01.001</t>
  </si>
  <si>
    <t>U.3.02.03.00.000</t>
  </si>
  <si>
    <t>Concessione crediti di breve periodo a tasso agevolato a Imprese</t>
  </si>
  <si>
    <t>U.3.02.03.01.000</t>
  </si>
  <si>
    <t>Concessione crediti di breve periodo a tasso agevolato a imprese controllate</t>
  </si>
  <si>
    <t>U.3.02.03.01.001</t>
  </si>
  <si>
    <t>U.3.02.03.02.000</t>
  </si>
  <si>
    <t>Concessione crediti di breve periodo a tasso agevolato a altre imprese partecipate</t>
  </si>
  <si>
    <t>U.3.02.03.02.001</t>
  </si>
  <si>
    <t>U.3.02.03.03.000</t>
  </si>
  <si>
    <t>Concessione crediti di breve periodo a tasso agevolato alla Cassa Depositi e Prestiti - SPA</t>
  </si>
  <si>
    <t>U.3.02.03.03.001</t>
  </si>
  <si>
    <t>U.3.02.03.04.000</t>
  </si>
  <si>
    <t>Concessione crediti di breve periodo a tasso agevolato a altre Imprese</t>
  </si>
  <si>
    <t>U.3.02.03.04.999</t>
  </si>
  <si>
    <t>U.3.02.04.00.000</t>
  </si>
  <si>
    <t xml:space="preserve">Concessione crediti di breve periodo a tasso agevolato a Istituzioni Sociali Private </t>
  </si>
  <si>
    <t>U.3.02.04.01.000</t>
  </si>
  <si>
    <t>U.3.02.04.01.001</t>
  </si>
  <si>
    <t>U.3.02.05.00.000</t>
  </si>
  <si>
    <t>Concessione crediti di breve periodo a tasso agevolato all'Unione Europea e al Resto del Mondo</t>
  </si>
  <si>
    <t>U.3.02.05.01.000</t>
  </si>
  <si>
    <t>Concessione crediti di breve periodo a tasso agevolato all'Unione Europea</t>
  </si>
  <si>
    <t>U.3.02.05.01.001</t>
  </si>
  <si>
    <t>U.3.02.05.02.000</t>
  </si>
  <si>
    <t>Concessione crediti di breve periodo a tasso agevolato al Resto del Mondo</t>
  </si>
  <si>
    <t>U.3.02.05.02.001</t>
  </si>
  <si>
    <t>U.3.02.06.00.000</t>
  </si>
  <si>
    <t>Concessione crediti di breve periodo a tasso non agevolato a Amministrazione Pubbliche</t>
  </si>
  <si>
    <t>U.3.02.06.01.000</t>
  </si>
  <si>
    <t>Concessione crediti di breve periodo a tasso non agevolato a Amministrazioni Centrali</t>
  </si>
  <si>
    <t>U.3.02.06.01.001</t>
  </si>
  <si>
    <t>Concessione crediti di breve periodo a tasso non agevolato a Ministeri</t>
  </si>
  <si>
    <t>U.3.02.06.01.003</t>
  </si>
  <si>
    <t>Concessione crediti di breve periodo a tasso non agevolato a Presidenza del Consiglio dei Ministri</t>
  </si>
  <si>
    <t>U.3.02.06.01.004</t>
  </si>
  <si>
    <t>Concessione crediti di breve periodo a tasso non agevolato a Organi Costituzionali e di rilievo costituzionale</t>
  </si>
  <si>
    <t>U.3.02.06.01.005</t>
  </si>
  <si>
    <t>Concessione crediti di breve periodo a tasso non agevolato a Agenzie Fiscali</t>
  </si>
  <si>
    <t>U.3.02.06.01.006</t>
  </si>
  <si>
    <t>Concessione crediti di breve periodo a tasso non agevolato a enti di regolazione dell'attività economica</t>
  </si>
  <si>
    <t>U.3.02.06.01.007</t>
  </si>
  <si>
    <t>Concessione crediti di breve periodo a tasso non agevolato a Gruppo Equitalia</t>
  </si>
  <si>
    <t>U.3.02.06.01.008</t>
  </si>
  <si>
    <t>Concessione crediti di breve periodo a tasso non agevolato a Anas S.p.A.</t>
  </si>
  <si>
    <t>U.3.02.06.01.009</t>
  </si>
  <si>
    <t>Concessione crediti di breve periodo a tasso non agevolato a altri enti centrali produttori di servizi economici</t>
  </si>
  <si>
    <t>U.3.02.06.01.010</t>
  </si>
  <si>
    <t>Concessione crediti di breve periodo a tasso non agevolato a autorità amministrative indipendenti</t>
  </si>
  <si>
    <t>U.3.02.06.01.011</t>
  </si>
  <si>
    <t>Concessione crediti di breve periodo a tasso non agevolato a enti centrali a struttura associativa</t>
  </si>
  <si>
    <t>U.3.02.06.01.012</t>
  </si>
  <si>
    <t>Concessione crediti di breve periodo a tasso non agevolato a enti centrali produttori di servizi assistenziali, ricreativi e culturali</t>
  </si>
  <si>
    <t>U.3.02.06.01.013</t>
  </si>
  <si>
    <t>Concessione crediti di breve periodo a tasso non agevolato a enti e istituzioni centrali di ricerca e Istituti e stazioni sperimentali per la ricerca</t>
  </si>
  <si>
    <t>U.3.02.06.01.999</t>
  </si>
  <si>
    <t>Concessione crediti di breve periodo a tasso non agevolato a altre Amministrazioni Centrali n.a.c.</t>
  </si>
  <si>
    <t>U.3.02.06.02.000</t>
  </si>
  <si>
    <t>Concessione crediti di breve periodo a tasso non agevolato a Amministrazioni Locali</t>
  </si>
  <si>
    <t>U.3.02.06.02.001</t>
  </si>
  <si>
    <t>Concessione crediti di breve periodo a tasso non agevolato a Regioni e province autonome</t>
  </si>
  <si>
    <t>U.3.02.06.02.002</t>
  </si>
  <si>
    <t>Concessione crediti di breve periodo a tasso non agevolato a Province</t>
  </si>
  <si>
    <t>U.3.02.06.02.003</t>
  </si>
  <si>
    <t>Concessione crediti di breve periodo a tasso non agevolato a Comuni</t>
  </si>
  <si>
    <t>U.3.02.06.02.004</t>
  </si>
  <si>
    <t>Concessione crediti di breve periodo a tasso non agevolato a Città metropolitane e Roma capitale</t>
  </si>
  <si>
    <t>U.3.02.06.02.005</t>
  </si>
  <si>
    <t>Concessione crediti di breve periodo a tasso non agevolato a Unioni di Comuni</t>
  </si>
  <si>
    <t>U.3.02.06.02.006</t>
  </si>
  <si>
    <t>Concessione crediti di breve periodo a tasso non agevolato a Comunità Montane</t>
  </si>
  <si>
    <t>U.3.02.06.02.007</t>
  </si>
  <si>
    <t>Concessione crediti di breve periodo a tasso non agevolato a Camere di Commercio</t>
  </si>
  <si>
    <t>U.3.02.06.02.008</t>
  </si>
  <si>
    <t>Concessione crediti di breve periodo a tasso non agevolato a Università</t>
  </si>
  <si>
    <t>U.3.02.06.02.009</t>
  </si>
  <si>
    <t>Concessione crediti di breve periodo a tasso non agevolato a Parchi nazionali e consorzi ed enti autonomi gestori di parchi e aree naturali protette</t>
  </si>
  <si>
    <t>U.3.02.06.02.010</t>
  </si>
  <si>
    <t>Concessione crediti di breve periodo a tasso non agevolato a Autorità Portuali</t>
  </si>
  <si>
    <t>U.3.02.06.02.011</t>
  </si>
  <si>
    <t xml:space="preserve">Concessione crediti di breve periodo a tasso non agevolato a Aziende sanitarie locali </t>
  </si>
  <si>
    <t>U.3.02.06.02.012</t>
  </si>
  <si>
    <t>Concessione crediti di breve periodo a tasso non agevolato a Aziende ospedaliere e Aziende ospedaliere universitarie integrate con il SSN</t>
  </si>
  <si>
    <t>U.3.02.06.02.013</t>
  </si>
  <si>
    <t>Concessione crediti di breve periodo a tasso non agevolato a Policlinici</t>
  </si>
  <si>
    <t>U.3.02.06.02.014</t>
  </si>
  <si>
    <t>Concessione crediti di breve periodo a tasso non agevolato a Istituti di ricovero e cura a carattere scientifico pubblici</t>
  </si>
  <si>
    <t>U.3.02.06.02.015</t>
  </si>
  <si>
    <t>Concessione crediti di breve periodo a tasso non agevolato a altre Amministrazioni Locali produttrici di servizi sanitari</t>
  </si>
  <si>
    <t>U.3.02.06.02.016</t>
  </si>
  <si>
    <t>Concessione crediti di breve periodo a tasso non agevolato a Agenzie regionali per le erogazioni in agricoltura</t>
  </si>
  <si>
    <t>U.3.02.06.02.017</t>
  </si>
  <si>
    <t>Concessione crediti di breve periodo a tasso non agevolato a altri enti e agenzie regionali e sub regionali</t>
  </si>
  <si>
    <t>U.3.02.06.02.018</t>
  </si>
  <si>
    <t>Concessione crediti di breve periodo a tasso non agevolato a Consorzi di enti locali</t>
  </si>
  <si>
    <t>U.3.02.06.02.019</t>
  </si>
  <si>
    <t>Concessione crediti di breve periodo a tasso non agevolato a Fondazioni e istituzioni liriche locali e a Teatri stabili di iniziativa pubblica</t>
  </si>
  <si>
    <t>U.3.02.06.02.999</t>
  </si>
  <si>
    <t>Concessione crediti di breve periodo a tasso non agevolato a altre Amministrazioni Locali n.a.c.</t>
  </si>
  <si>
    <t>U.3.02.06.03.000</t>
  </si>
  <si>
    <t>Concessione crediti di breve periodo a tasso non agevolato a Enti di Previdenza</t>
  </si>
  <si>
    <t>U.3.02.06.03.001</t>
  </si>
  <si>
    <t>Concessione crediti di breve periodo a tasso non agevolato a INPS</t>
  </si>
  <si>
    <t>U.3.02.06.03.002</t>
  </si>
  <si>
    <t>Concessione crediti di breve periodo a tasso non agevolato a INAIL</t>
  </si>
  <si>
    <t>U.3.02.06.03.999</t>
  </si>
  <si>
    <t>Concessione crediti di breve periodo a tasso non agevolato a altri Enti di Previdenza n.a.c.</t>
  </si>
  <si>
    <t>U.3.02.06.04.000</t>
  </si>
  <si>
    <t>Concessione crediti di breve periodo a tasso non agevolato a organismi interni e/o unità locali dell'amministrazione</t>
  </si>
  <si>
    <t>U.3.02.06.04.001</t>
  </si>
  <si>
    <t>U.3.02.07.00.000</t>
  </si>
  <si>
    <t>Concessione crediti di breve periodo a tasso non agevolato a Famiglie</t>
  </si>
  <si>
    <t>U.3.02.07.01.000</t>
  </si>
  <si>
    <t>U.3.02.07.01.001</t>
  </si>
  <si>
    <t>U.3.02.08.00.000</t>
  </si>
  <si>
    <t>Concessione crediti di breve periodo a tasso non agevolato a Imprese</t>
  </si>
  <si>
    <t>U.3.02.08.01.000</t>
  </si>
  <si>
    <t>Concessione crediti di breve periodo a tasso non agevolato a imprese controllate</t>
  </si>
  <si>
    <t>U.3.02.08.01.001</t>
  </si>
  <si>
    <t>U.3.02.08.02.000</t>
  </si>
  <si>
    <t>Concessione crediti di breve periodo a tasso non agevolato a altre imprese partecipate</t>
  </si>
  <si>
    <t>U.3.02.08.02.001</t>
  </si>
  <si>
    <t>U.3.02.08.03.000</t>
  </si>
  <si>
    <t>Concessione crediti di breve periodo a tasso non agevolato alla Cassa Depositi e Prestiti - SPA</t>
  </si>
  <si>
    <t>U.3.02.08.03.001</t>
  </si>
  <si>
    <t>U.3.02.08.04.000</t>
  </si>
  <si>
    <t>Concessione crediti di breve periodo a tasso non agevolato a altre Imprese</t>
  </si>
  <si>
    <t>U.3.02.08.04.999</t>
  </si>
  <si>
    <t>U.3.02.09.00.000</t>
  </si>
  <si>
    <t xml:space="preserve">Concessione crediti di breve periodo a tasso non agevolato a Istituzioni Sociali Private </t>
  </si>
  <si>
    <t>U.3.02.09.01.000</t>
  </si>
  <si>
    <t>U.3.02.09.01.001</t>
  </si>
  <si>
    <t>U.3.02.10.00.000</t>
  </si>
  <si>
    <t>Concessione crediti di breve periodo a tasso non agevolato all'Unione Europea e al Resto del Mondo</t>
  </si>
  <si>
    <t>U.3.02.10.01.000</t>
  </si>
  <si>
    <t>Concessione crediti di breve periodo a tasso non agevolato all'Unione Europea</t>
  </si>
  <si>
    <t>U.3.02.10.01.001</t>
  </si>
  <si>
    <t>U.3.02.10.02.000</t>
  </si>
  <si>
    <t>Concessione crediti di breve periodo a tasso non agevolato al Resto del Mondo</t>
  </si>
  <si>
    <t>U.3.02.10.02.001</t>
  </si>
  <si>
    <t>U.3.03.00.00.000</t>
  </si>
  <si>
    <t>Concessione crediti di medio-lungo termine</t>
  </si>
  <si>
    <t>U.3.03.01.00.000</t>
  </si>
  <si>
    <t>Concessione Crediti di medio-lungo termine a tasso agevolato a Amministrazione Pubbliche</t>
  </si>
  <si>
    <t>U.3.03.01.01.000</t>
  </si>
  <si>
    <t>Concessione Crediti di medio-lungo termine a tasso agevolato a Amministrazioni Centrali</t>
  </si>
  <si>
    <t>U.3.03.01.01.001</t>
  </si>
  <si>
    <t>Concessione Crediti di medio-lungo termine a tasso agevolato a Ministeri</t>
  </si>
  <si>
    <t>U.3.03.01.01.003</t>
  </si>
  <si>
    <t>Concessione Crediti di medio-lungo termine a tasso agevolato a Presidenza del Consiglio dei Ministri</t>
  </si>
  <si>
    <t>U.3.03.01.01.004</t>
  </si>
  <si>
    <t>Concessione Crediti di medio-lungo termine a tasso agevolato a Organi Costituzionali e di rilievo costituzionale</t>
  </si>
  <si>
    <t>U.3.03.01.01.005</t>
  </si>
  <si>
    <t>Concessione Crediti di medio-lungo termine a tasso agevolato a Agenzie Fiscali</t>
  </si>
  <si>
    <t>U.3.03.01.01.006</t>
  </si>
  <si>
    <t>Concessione Crediti di medio-lungo termine a tasso agevolato a enti di regolazione dell'attività economica</t>
  </si>
  <si>
    <t>U.3.03.01.01.007</t>
  </si>
  <si>
    <t>Concessione Crediti di medio-lungo termine a tasso agevolato a Gruppo Equitalia</t>
  </si>
  <si>
    <t>U.3.03.01.01.008</t>
  </si>
  <si>
    <t>Concessione Crediti di medio-lungo termine a tasso agevolato a Anas S.p.A.</t>
  </si>
  <si>
    <t>U.3.03.01.01.009</t>
  </si>
  <si>
    <t>Concessione Crediti di medio-lungo termine a tasso agevolato a altri enti centrali produttori di servizi economici</t>
  </si>
  <si>
    <t>U.3.03.01.01.010</t>
  </si>
  <si>
    <t>Concessione Crediti di medio-lungo termine a tasso agevolato a autorità amministrative indipendenti</t>
  </si>
  <si>
    <t>U.3.03.01.01.011</t>
  </si>
  <si>
    <t>Concessione Crediti di medio-lungo termine a tasso agevolato a enti centrali a struttura associativa</t>
  </si>
  <si>
    <t>U.3.03.01.01.012</t>
  </si>
  <si>
    <t>Concessione Crediti di medio-lungo termine a tasso agevolato a enti centrali produttori di servizi assistenziali, ricreativi e culturali</t>
  </si>
  <si>
    <t>U.3.03.01.01.013</t>
  </si>
  <si>
    <t>Concessione Crediti di medio-lungo termine a tasso agevolato a enti e istituzioni centrali di ricerca e Istituti e stazioni sperimentali per la ricerca</t>
  </si>
  <si>
    <t>U.3.03.01.01.999</t>
  </si>
  <si>
    <t>Concessione Crediti di medio-lungo termine a tasso agevolato a altre Amministrazioni Centrali n.a.c.</t>
  </si>
  <si>
    <t>U.3.03.01.02.000</t>
  </si>
  <si>
    <t>Concessione Crediti di medio-lungo termine a tasso agevolato a Amministrazioni Locali</t>
  </si>
  <si>
    <t>U.3.03.01.02.001</t>
  </si>
  <si>
    <t>Concessione Crediti di medio-lungo termine a tasso agevolato a Regioni e province autonome</t>
  </si>
  <si>
    <t>U.3.03.01.02.002</t>
  </si>
  <si>
    <t>Concessione Crediti di medio-lungo termine a tasso agevolato a Province</t>
  </si>
  <si>
    <t>U.3.03.01.02.003</t>
  </si>
  <si>
    <t>Concessione Crediti di medio-lungo termine a tasso agevolato a Comuni</t>
  </si>
  <si>
    <t>U.3.03.01.02.004</t>
  </si>
  <si>
    <t>Concessione Crediti di medio-lungo termine a tasso agevolato a Città metropolitane e Roma capitale</t>
  </si>
  <si>
    <t>U.3.03.01.02.005</t>
  </si>
  <si>
    <t>Concessione Crediti di medio-lungo termine a tasso agevolato a Unioni di Comuni</t>
  </si>
  <si>
    <t>U.3.03.01.02.006</t>
  </si>
  <si>
    <t>Concessione Crediti di medio-lungo termine a tasso agevolato a Comunità Montane</t>
  </si>
  <si>
    <t>U.3.03.01.02.007</t>
  </si>
  <si>
    <t>Concessione Crediti di medio-lungo termine a tasso agevolato a Camere di Commercio</t>
  </si>
  <si>
    <t>U.3.03.01.02.008</t>
  </si>
  <si>
    <t>Concessione Crediti di medio-lungo termine a tasso agevolato a Università</t>
  </si>
  <si>
    <t>U.3.03.01.02.009</t>
  </si>
  <si>
    <t>Concessione Crediti di medio-lungo termine a tasso agevolato a Parchi nazionali e consorzi ed enti autonomi gestori di parchi e aree naturali protette</t>
  </si>
  <si>
    <t>U.3.03.01.02.010</t>
  </si>
  <si>
    <t>Concessione Crediti di medio-lungo termine a tasso agevolato a Autorità Portuali</t>
  </si>
  <si>
    <t>U.3.03.01.02.011</t>
  </si>
  <si>
    <t xml:space="preserve">Concessione Crediti di medio-lungo termine a tasso agevolato a Aziende sanitarie locali </t>
  </si>
  <si>
    <t>U.3.03.01.02.012</t>
  </si>
  <si>
    <t>Concessione Crediti di medio-lungo termine a tasso agevolato a Aziende ospedaliere e Aziende ospedaliere universitarie integrate con il SSN</t>
  </si>
  <si>
    <t>U.3.03.01.02.013</t>
  </si>
  <si>
    <t>Concessione Crediti di medio-lungo termine a tasso agevolato a Policlinici</t>
  </si>
  <si>
    <t>U.3.03.01.02.014</t>
  </si>
  <si>
    <t>Concessione Crediti di medio-lungo termine a tasso agevolato a Istituti di ricovero e cura a carattere scientifico pubblici</t>
  </si>
  <si>
    <t>U.3.03.01.02.015</t>
  </si>
  <si>
    <t>Concessione Crediti di medio-lungo termine a tasso agevolato a altre Amministrazioni Locali produttrici di servizi sanitari</t>
  </si>
  <si>
    <t>U.3.03.01.02.016</t>
  </si>
  <si>
    <t>Concessione Crediti di medio-lungo termine a tasso agevolato a Agenzie regionali per le erogazioni in agricoltura</t>
  </si>
  <si>
    <t>U.3.03.01.02.017</t>
  </si>
  <si>
    <t>Concessione Crediti di medio-lungo termine a tasso agevolato a altri enti e agenzie regionali e sub regionali</t>
  </si>
  <si>
    <t>U.3.03.01.02.018</t>
  </si>
  <si>
    <t>Concessione Crediti di medio-lungo termine a tasso agevolato a Consorzi di enti locali</t>
  </si>
  <si>
    <t>U.3.03.01.02.019</t>
  </si>
  <si>
    <t>Concessione Crediti di medio-lungo termine a tasso agevolato a Fondazioni e istituzioni liriche locali e a Teatri stabili di iniziativa pubblica</t>
  </si>
  <si>
    <t>U.3.03.01.02.999</t>
  </si>
  <si>
    <t>Concessione Crediti di medio-lungo termine a tasso agevolato a altre Amministrazioni Locali n.a.c.</t>
  </si>
  <si>
    <t>U.3.03.01.03.000</t>
  </si>
  <si>
    <t>Concessione Crediti di medio-lungo termine a tasso agevolato a Enti di Previdenza</t>
  </si>
  <si>
    <t>U.3.03.01.03.001</t>
  </si>
  <si>
    <t>Concessione Crediti di medio-lungo termine a tasso agevolato a INPS</t>
  </si>
  <si>
    <t>U.3.03.01.03.002</t>
  </si>
  <si>
    <t>Concessione Crediti di medio-lungo termine a tasso agevolato a INAIL</t>
  </si>
  <si>
    <t>U.3.03.01.03.999</t>
  </si>
  <si>
    <t>Concessione Crediti di medio-lungo termine a tasso agevolato a altri Enti di Previdenza n.a.c.</t>
  </si>
  <si>
    <t>U.3.03.01.04.000</t>
  </si>
  <si>
    <t>Concessione Crediti di medio-lungo termine a tasso agevolato a organismi interni e/o unità locali dell'amministrazione</t>
  </si>
  <si>
    <t>U.3.03.01.04.001</t>
  </si>
  <si>
    <t>U.3.03.02.00.000</t>
  </si>
  <si>
    <t>Concessione Crediti di medio-lungo termine a tasso agevolato a Famiglie</t>
  </si>
  <si>
    <t>U.3.03.02.01.000</t>
  </si>
  <si>
    <t>U.3.03.02.01.001</t>
  </si>
  <si>
    <t>U.3.03.03.00.000</t>
  </si>
  <si>
    <t>Concessione Crediti di medio-lungo termine a tasso agevolato a Imprese</t>
  </si>
  <si>
    <t>U.3.03.03.01.000</t>
  </si>
  <si>
    <t>Concessione Crediti di medio-lungo termine a tasso agevolato a imprese controllate</t>
  </si>
  <si>
    <t>U.3.03.03.01.001</t>
  </si>
  <si>
    <t>U.3.03.03.02.000</t>
  </si>
  <si>
    <t>Concessione Crediti di medio-lungo termine a tasso agevolato a altre imprese partecipate</t>
  </si>
  <si>
    <t>U.3.03.03.02.001</t>
  </si>
  <si>
    <t>U.3.03.03.03.000</t>
  </si>
  <si>
    <t>Concessione Crediti di medio-lungo termine a tasso agevolato alla Cassa Depositi e Prestiti - SPA</t>
  </si>
  <si>
    <t>U.3.03.03.03.001</t>
  </si>
  <si>
    <t>U.3.03.03.04.000</t>
  </si>
  <si>
    <t>Concessione Crediti di medio-lungo termine a tasso agevolato a altre Imprese</t>
  </si>
  <si>
    <t>U.3.03.03.04.999</t>
  </si>
  <si>
    <t>U.3.03.04.00.000</t>
  </si>
  <si>
    <t xml:space="preserve">Concessione Crediti di medio-lungo termine a tasso agevolato a Istituzioni Sociali Private </t>
  </si>
  <si>
    <t>U.3.03.04.01.000</t>
  </si>
  <si>
    <t>U.3.03.04.01.001</t>
  </si>
  <si>
    <t>U.3.03.05.00.000</t>
  </si>
  <si>
    <t>Concessione Crediti di medio-lungo termine a tasso agevolato all'Unione Europea e al Resto del Mondo</t>
  </si>
  <si>
    <t>U.3.03.05.01.000</t>
  </si>
  <si>
    <t>Concessione Crediti di medio-lungo termine a tasso agevolato all'Unione Europea</t>
  </si>
  <si>
    <t>U.3.03.05.01.001</t>
  </si>
  <si>
    <t>U.3.03.05.02.000</t>
  </si>
  <si>
    <t>Concessione Crediti di medio-lungo termine a tasso agevolato al Resto del Mondo</t>
  </si>
  <si>
    <t>U.3.03.05.02.001</t>
  </si>
  <si>
    <t>U.3.03.06.00.000</t>
  </si>
  <si>
    <t>Concessione crediti di medio-lungo termine a tasso non agevolato a Amministrazione Pubbliche</t>
  </si>
  <si>
    <t>U.3.03.06.01.000</t>
  </si>
  <si>
    <t>Concessione crediti di medio-lungo termine a tasso non agevolato a Amministrazioni Centrali</t>
  </si>
  <si>
    <t>U.3.03.06.01.001</t>
  </si>
  <si>
    <t>Concessione crediti di medio-lungo termine a tasso non agevolato a Ministeri</t>
  </si>
  <si>
    <t>U.3.03.06.01.003</t>
  </si>
  <si>
    <t>Concessione crediti di medio-lungo termine a tasso non agevolato a Presidenza del Consiglio dei Ministri</t>
  </si>
  <si>
    <t>U.3.03.06.01.004</t>
  </si>
  <si>
    <t>Concessione crediti di medio-lungo termine a tasso non agevolato a Organi Costituzionali e di rilievo costituzionale</t>
  </si>
  <si>
    <t>U.3.03.06.01.005</t>
  </si>
  <si>
    <t>Concessione crediti di medio-lungo termine a tasso non agevolato a Agenzie Fiscali</t>
  </si>
  <si>
    <t>U.3.03.06.01.006</t>
  </si>
  <si>
    <t>Concessione crediti di medio-lungo termine a tasso non agevolato a enti di regolazione dell'attività economica</t>
  </si>
  <si>
    <t>U.3.03.06.01.007</t>
  </si>
  <si>
    <t>Concessione crediti di medio-lungo termine a tasso non agevolato a Gruppo Equitalia</t>
  </si>
  <si>
    <t>U.3.03.06.01.008</t>
  </si>
  <si>
    <t>Concessione crediti di medio-lungo termine a tasso non agevolato a Anas S.p.A.</t>
  </si>
  <si>
    <t>U.3.03.06.01.009</t>
  </si>
  <si>
    <t>Concessione crediti di medio-lungo termine a tasso non agevolato a altri enti centrali produttori di servizi economici</t>
  </si>
  <si>
    <t>U.3.03.06.01.010</t>
  </si>
  <si>
    <t>Concessione crediti di medio-lungo termine a tasso non agevolato a autorità amministrative indipendenti</t>
  </si>
  <si>
    <t>U.3.03.06.01.011</t>
  </si>
  <si>
    <t>Concessione crediti di medio-lungo termine a tasso non agevolato a enti centrali a struttura associativa</t>
  </si>
  <si>
    <t>U.3.03.06.01.012</t>
  </si>
  <si>
    <t>Concessione crediti di medio-lungo termine a tasso non agevolato a enti centrali produttori di servizi assistenziali, ricreativi e culturali</t>
  </si>
  <si>
    <t>U.3.03.06.01.013</t>
  </si>
  <si>
    <t>Concessione crediti di medio-lungo termine a tasso non agevolato a enti e istituzioni centrali di ricerca e Istituti e stazioni sperimentali per la ricerca</t>
  </si>
  <si>
    <t>U.3.03.06.01.999</t>
  </si>
  <si>
    <t>Concessione crediti di medio-lungo termine a tasso non agevolato a altre Amministrazioni Centrali n.a.c.</t>
  </si>
  <si>
    <t>U.3.03.06.02.000</t>
  </si>
  <si>
    <t>Concessione crediti di medio-lungo termine a tasso non agevolato a Amministrazioni Locali</t>
  </si>
  <si>
    <t>U.3.03.06.02.001</t>
  </si>
  <si>
    <t>Concessione crediti di medio-lungo termine a tasso non agevolato a Regioni e province autonome</t>
  </si>
  <si>
    <t>U.3.03.06.02.002</t>
  </si>
  <si>
    <t>Concessione crediti di medio-lungo termine a tasso non agevolato a Province</t>
  </si>
  <si>
    <t>U.3.03.06.02.003</t>
  </si>
  <si>
    <t>Concessione crediti di medio-lungo termine a tasso non agevolato a Comuni</t>
  </si>
  <si>
    <t>U.3.03.06.02.004</t>
  </si>
  <si>
    <t>Concessione crediti di medio-lungo termine a tasso non agevolato a Città metropolitane e Roma capitale</t>
  </si>
  <si>
    <t>U.3.03.06.02.005</t>
  </si>
  <si>
    <t>Concessione crediti di medio-lungo termine a tasso non agevolato a Unioni di Comuni</t>
  </si>
  <si>
    <t>U.3.03.06.02.006</t>
  </si>
  <si>
    <t>Concessione crediti di medio-lungo termine a tasso non agevolato a Comunità Montane</t>
  </si>
  <si>
    <t>U.3.03.06.02.007</t>
  </si>
  <si>
    <t>Concessione crediti di medio-lungo termine a tasso non agevolato a Camere di Commercio</t>
  </si>
  <si>
    <t>U.3.03.06.02.008</t>
  </si>
  <si>
    <t>Concessione crediti di medio-lungo termine a tasso non agevolato a Università</t>
  </si>
  <si>
    <t>U.3.03.06.02.009</t>
  </si>
  <si>
    <t>Concessione crediti di medio-lungo termine a tasso non agevolato a Parchi nazionali e consorzi ed enti autonomi gestori di parchi e aree naturali protette</t>
  </si>
  <si>
    <t>U.3.03.06.02.010</t>
  </si>
  <si>
    <t>Concessione crediti di medio-lungo termine a tasso non agevolato a Autorità Portuali</t>
  </si>
  <si>
    <t>U.3.03.06.02.011</t>
  </si>
  <si>
    <t xml:space="preserve">Concessione crediti di medio-lungo termine a tasso non agevolato a Aziende sanitarie locali </t>
  </si>
  <si>
    <t>U.3.03.06.02.012</t>
  </si>
  <si>
    <t>Concessione crediti di medio-lungo termine a tasso non agevolato a Aziende ospedaliere e Aziende ospedaliere universitarie integrate con il SSN</t>
  </si>
  <si>
    <t>U.3.03.06.02.013</t>
  </si>
  <si>
    <t>Concessione crediti di medio-lungo termine a tasso non agevolato a Policlinici</t>
  </si>
  <si>
    <t>U.3.03.06.02.014</t>
  </si>
  <si>
    <t>Concessione crediti di medio-lungo termine a tasso non agevolato a Istituti di ricovero e cura a carattere scientifico pubblici</t>
  </si>
  <si>
    <t>U.3.03.06.02.015</t>
  </si>
  <si>
    <t>Concessione crediti di medio-lungo termine a tasso non agevolato a altre Amministrazioni Locali produttrici di servizi sanitari</t>
  </si>
  <si>
    <t>U.3.03.06.02.016</t>
  </si>
  <si>
    <t>Concessione crediti di medio-lungo termine a tasso non agevolato a Agenzie regionali per le erogazioni in agricoltura</t>
  </si>
  <si>
    <t>U.3.03.06.02.017</t>
  </si>
  <si>
    <t>Concessione crediti di medio-lungo termine a tasso non agevolato a altri enti e agenzie regionali e sub regionali</t>
  </si>
  <si>
    <t>U.3.03.06.02.018</t>
  </si>
  <si>
    <t>Concessione crediti di medio-lungo termine a tasso non agevolato a Consorzi di enti locali</t>
  </si>
  <si>
    <t>U.3.03.06.02.019</t>
  </si>
  <si>
    <t>Concessione crediti di medio-lungo termine a tasso non agevolato a Fondazioni e istituzioni liriche locali e a Teatri stabili di iniziativa pubblica</t>
  </si>
  <si>
    <t>U.3.03.06.02.999</t>
  </si>
  <si>
    <t>Concessione crediti di medio-lungo termine a tasso non agevolato a altre Amministrazioni Locali n.a.c.</t>
  </si>
  <si>
    <t>U.3.03.06.03.000</t>
  </si>
  <si>
    <t>Concessione crediti di medio-lungo termine a tasso non agevolato a Enti di Previdenza</t>
  </si>
  <si>
    <t>U.3.03.06.03.001</t>
  </si>
  <si>
    <t>Concessione crediti di medio-lungo termine a tasso non agevolato a INPS</t>
  </si>
  <si>
    <t>U.3.03.06.03.002</t>
  </si>
  <si>
    <t>Concessione crediti di medio-lungo termine a tasso non agevolato a INAIL</t>
  </si>
  <si>
    <t>U.3.03.06.03.999</t>
  </si>
  <si>
    <t>Concessione crediti di medio-lungo termine a tasso non agevolato a altri Enti di Previdenza n.a.c.</t>
  </si>
  <si>
    <t>U.3.03.06.04.000</t>
  </si>
  <si>
    <t>Concessione crediti di medio-lungo termine a tasso non agevolato a organismi interni e/o unità locali dell'amministrazione</t>
  </si>
  <si>
    <t>U.3.03.06.04.001</t>
  </si>
  <si>
    <t>U.3.03.07.00.000</t>
  </si>
  <si>
    <t>Concessione crediti di medio-lungo termine a tasso non agevolato a Famiglie</t>
  </si>
  <si>
    <t>U.3.03.07.01.000</t>
  </si>
  <si>
    <t>U.3.03.07.01.001</t>
  </si>
  <si>
    <t>U.3.03.08.00.000</t>
  </si>
  <si>
    <t>Concessione crediti di medio-lungo termine a tasso non agevolato a Imprese</t>
  </si>
  <si>
    <t>U.3.03.08.01.000</t>
  </si>
  <si>
    <t>Concessione crediti di medio-lungo termine a tasso non agevolato a imprese controllate</t>
  </si>
  <si>
    <t>U.3.03.08.01.001</t>
  </si>
  <si>
    <t>U.3.03.08.02.000</t>
  </si>
  <si>
    <t>Concessione crediti di medio-lungo termine a tasso non agevolato a altre imprese partecipate</t>
  </si>
  <si>
    <t>U.3.03.08.02.001</t>
  </si>
  <si>
    <t>U.3.03.08.03.000</t>
  </si>
  <si>
    <t>Concessione crediti di medio-lungo termine a tasso non agevolato alla Cassa Depositi e Prestiti - SPA</t>
  </si>
  <si>
    <t>U.3.03.08.03.001</t>
  </si>
  <si>
    <t>U.3.03.08.04.000</t>
  </si>
  <si>
    <t>Concessione crediti di medio-lungo termine a tasso non agevolato a altre Imprese</t>
  </si>
  <si>
    <t>U.3.03.08.04.999</t>
  </si>
  <si>
    <t>U.3.03.09.00.000</t>
  </si>
  <si>
    <t xml:space="preserve">Concessione crediti di medio-lungo termine a tasso non agevolato a Istituzioni Sociali Private </t>
  </si>
  <si>
    <t>U.3.03.09.01.000</t>
  </si>
  <si>
    <t>U.3.03.09.01.001</t>
  </si>
  <si>
    <t>U.3.03.10.00.000</t>
  </si>
  <si>
    <t>Concessione crediti di medio-lungo termine a tasso non agevolato all'Unione Europea e al Resto del Mondo</t>
  </si>
  <si>
    <t>U.3.03.10.01.000</t>
  </si>
  <si>
    <t>Concessione crediti di medio-lungo termine a tasso non agevolato all'Unione Europea</t>
  </si>
  <si>
    <t>U.3.03.10.01.001</t>
  </si>
  <si>
    <t>U.3.03.10.02.000</t>
  </si>
  <si>
    <t>Concessione crediti di medio-lungo termine a tasso non agevolato al Resto del Mondo</t>
  </si>
  <si>
    <t>U.3.03.10.02.001</t>
  </si>
  <si>
    <t>U.3.03.11.00.000</t>
  </si>
  <si>
    <t xml:space="preserve">Concessione crediti a Amministrazioni Pubbliche a seguito di escussione di garanzie </t>
  </si>
  <si>
    <t>U.3.03.11.01.000</t>
  </si>
  <si>
    <t>Concessione crediti a Amministrazioni Centrali a seguito di escussione di garanzie</t>
  </si>
  <si>
    <t>U.3.03.11.01.001</t>
  </si>
  <si>
    <t>Concessione crediti a Ministeri a seguito di escussione di garanzie</t>
  </si>
  <si>
    <t>U.3.03.11.01.003</t>
  </si>
  <si>
    <t>Concessione crediti a Presidenza del Consiglio dei Ministri a seguito di escussione di garanzie</t>
  </si>
  <si>
    <t>U.3.03.11.01.004</t>
  </si>
  <si>
    <t>Concessione crediti a Organi Costituzionali e di rilievo costituzionale a seguito di escussione di garanzie</t>
  </si>
  <si>
    <t>U.3.03.11.01.005</t>
  </si>
  <si>
    <t>Concessione crediti a Agenzie Fiscali a seguito di escussione di garanzie</t>
  </si>
  <si>
    <t>U.3.03.11.01.006</t>
  </si>
  <si>
    <t>Concessione crediti a enti di regolazione dell'attività economica a seguito di escussione di garanzie</t>
  </si>
  <si>
    <t>U.3.03.11.01.007</t>
  </si>
  <si>
    <t>Concessione crediti a Gruppo Equitalia a seguito di escussione di garanzie</t>
  </si>
  <si>
    <t>U.3.03.11.01.008</t>
  </si>
  <si>
    <t>Concessione crediti a Anas S.p.A. a seguito di escussione di garanzie</t>
  </si>
  <si>
    <t>U.3.03.11.01.009</t>
  </si>
  <si>
    <t>Concessione crediti a altri enti centrali produttori di servizi economici a seguito di escussione di garanzie</t>
  </si>
  <si>
    <t>U.3.03.11.01.010</t>
  </si>
  <si>
    <t>Concessione crediti a autorità amministrative indipendenti a seguito di escussione di garanzie</t>
  </si>
  <si>
    <t>U.3.03.11.01.011</t>
  </si>
  <si>
    <t>Concessione crediti a enti centrali a struttura associativa a seguito di escussione di garanzie</t>
  </si>
  <si>
    <t>U.3.03.11.01.012</t>
  </si>
  <si>
    <t>Concessione crediti a enti centrali produttori di servizi assistenziali, ricreativi e culturali a seguito di escussione di garanzie</t>
  </si>
  <si>
    <t>U.3.03.11.01.013</t>
  </si>
  <si>
    <t>Concessione crediti a enti e istituzioni centrali di ricerca e Istituti e stazioni sperimentali per la ricerca a seguito di escussione di garanzie</t>
  </si>
  <si>
    <t>U.3.03.11.01.999</t>
  </si>
  <si>
    <t>Concessione crediti a altre Amministrazioni Centrali n.a.c. a seguito di escussione di garanzie</t>
  </si>
  <si>
    <t>U.3.03.11.02.000</t>
  </si>
  <si>
    <t>Concessione crediti a Amministrazioni Locali a seguito di escussione di garanzie</t>
  </si>
  <si>
    <t>U.3.03.11.02.001</t>
  </si>
  <si>
    <t>Concessione crediti a Regioni e province autonome a seguito di escussione di garanzie</t>
  </si>
  <si>
    <t>U.3.03.11.02.002</t>
  </si>
  <si>
    <t>Concessione crediti a Province a seguito di escussione di garanzie</t>
  </si>
  <si>
    <t>U.3.03.11.02.003</t>
  </si>
  <si>
    <t>Concessione crediti a Comuni a seguito di escussione di garanzie</t>
  </si>
  <si>
    <t>U.3.03.11.02.004</t>
  </si>
  <si>
    <t>Concessione crediti a Città metropolitane e Roma capitale a seguito di escussione di garanzie</t>
  </si>
  <si>
    <t>U.3.03.11.02.005</t>
  </si>
  <si>
    <t>Concessione crediti a Unioni di Comuni a seguito di escussione di garanzie</t>
  </si>
  <si>
    <t>U.3.03.11.02.006</t>
  </si>
  <si>
    <t>Concessione crediti a Comunità Montane a seguito di escussione di garanzie</t>
  </si>
  <si>
    <t>U.3.03.11.02.007</t>
  </si>
  <si>
    <t>Concessione crediti a Camere di Commercio a seguito di escussione di garanzie</t>
  </si>
  <si>
    <t>U.3.03.11.02.008</t>
  </si>
  <si>
    <t>Concessione crediti a Università a seguito di escussione di garanzie</t>
  </si>
  <si>
    <t>U.3.03.11.02.009</t>
  </si>
  <si>
    <t>Concessione crediti a Parchi nazionali e consorzi ed enti autonomi gestori di parchi e aree naturali protette a seguito di escussione di garanzie</t>
  </si>
  <si>
    <t>U.3.03.11.02.010</t>
  </si>
  <si>
    <t>Concessione crediti a Autorità Portuali a seguito di escussione di garanzie</t>
  </si>
  <si>
    <t>U.3.03.11.02.011</t>
  </si>
  <si>
    <t>Concessione crediti a Aziende sanitarie locali  a seguito di escussione di garanzie</t>
  </si>
  <si>
    <t>U.3.03.11.02.012</t>
  </si>
  <si>
    <t>Concessione crediti a Aziende ospedaliere e Aziende ospedaliere universitarie integrate con il SSN a seguito di escussione di garanzie</t>
  </si>
  <si>
    <t>U.3.03.11.02.013</t>
  </si>
  <si>
    <t>Concessione crediti a Policlinici a seguito di escussione di garanzie</t>
  </si>
  <si>
    <t>U.3.03.11.02.014</t>
  </si>
  <si>
    <t>Concessione crediti a Istituti di ricovero e cura a carattere scientifico pubblici a seguito di escussione di garanzie</t>
  </si>
  <si>
    <t>U.3.03.11.02.015</t>
  </si>
  <si>
    <t>Concessione crediti a altre Amministrazioni Locali produttrici di servizi sanitari a seguito di escussione di garanzie</t>
  </si>
  <si>
    <t>U.3.03.11.02.016</t>
  </si>
  <si>
    <t>Concessione crediti a Agenzie regionali per le erogazioni in agricoltura a seguito di escussione di garanzie</t>
  </si>
  <si>
    <t>U.3.03.11.02.017</t>
  </si>
  <si>
    <t>Concessione crediti a altri enti e agenzie regionali e sub regionali a seguito di escussione di garanzie</t>
  </si>
  <si>
    <t>U.3.03.11.02.018</t>
  </si>
  <si>
    <t>Concessione crediti a Consorzi di enti locali a seguito di escussione di garanzie</t>
  </si>
  <si>
    <t>U.3.03.11.02.019</t>
  </si>
  <si>
    <t>Concessione crediti a Fondazioni e istituzioni liriche locali e a Teatri stabili di iniziativa pubblica a seguito di escussione di garanzie</t>
  </si>
  <si>
    <t>U.3.03.11.02.999</t>
  </si>
  <si>
    <t>Concessione crediti a altre Amministrazioni Locali n.a.c. a seguito di escussione di garanzie</t>
  </si>
  <si>
    <t>U.3.03.11.03.000</t>
  </si>
  <si>
    <t>Concessione crediti a Enti di Previdenza a seguito di escussione di garanzie</t>
  </si>
  <si>
    <t>U.3.03.11.03.001</t>
  </si>
  <si>
    <t>Concessione crediti a INPS a seguito di escussione di garanzie</t>
  </si>
  <si>
    <t>U.3.03.11.03.002</t>
  </si>
  <si>
    <t>Concessione crediti a INAIL a seguito di escussione di garanzie</t>
  </si>
  <si>
    <t>U.3.03.11.03.999</t>
  </si>
  <si>
    <t>Concessione crediti a altri Enti di Previdenza n.a.c. a seguito di escussione di garanzie</t>
  </si>
  <si>
    <t>U.3.03.12.00.000</t>
  </si>
  <si>
    <t>Concessione crediti a Famiglie a seguito di escussione di garanzie</t>
  </si>
  <si>
    <t>U.3.03.12.01.000</t>
  </si>
  <si>
    <t>U.3.03.12.01.001</t>
  </si>
  <si>
    <t>U.3.03.13.00.000</t>
  </si>
  <si>
    <t>Concessione crediti a Imprese a seguito di escussione di garanzie</t>
  </si>
  <si>
    <t>U.3.03.13.01.000</t>
  </si>
  <si>
    <t>Concessione crediti a imprese controllate a seguito di escussione di garanzie</t>
  </si>
  <si>
    <t>U.3.03.13.01.001</t>
  </si>
  <si>
    <t>U.3.03.13.02.000</t>
  </si>
  <si>
    <t>Concessione crediti a altre imprese partecipate a seguito di escussione di garanzie</t>
  </si>
  <si>
    <t>U.3.03.13.02.001</t>
  </si>
  <si>
    <t>U.3.03.13.03.000</t>
  </si>
  <si>
    <t>Concessione crediti alla Cassa Depositi e Prestiti - SPA a seguito di escussione di garanzie</t>
  </si>
  <si>
    <t>U.3.03.13.03.001</t>
  </si>
  <si>
    <t>U.3.03.13.04.000</t>
  </si>
  <si>
    <t>Concessione crediti a altre Imprese a seguito di escussione di garanzie</t>
  </si>
  <si>
    <t>U.3.03.13.04.999</t>
  </si>
  <si>
    <t>U.3.03.14.00.000</t>
  </si>
  <si>
    <t>Concessione crediti a Istituzioni Sociali Private  a seguito di escussione di garanzie</t>
  </si>
  <si>
    <t>U.3.03.14.01.000</t>
  </si>
  <si>
    <t>U.3.03.14.01.001</t>
  </si>
  <si>
    <t>U.3.03.15.00.000</t>
  </si>
  <si>
    <t>Concessione crediti a Unione Europea e del Resto del Mondo a seguito di escussione di garanzie</t>
  </si>
  <si>
    <t>U.3.03.15.01.000</t>
  </si>
  <si>
    <t>Concessione crediti a Unione Europea a seguito di escussione di garanzie</t>
  </si>
  <si>
    <t>U.3.03.15.01.001</t>
  </si>
  <si>
    <t>U.3.03.15.02.000</t>
  </si>
  <si>
    <t>Concessione crediti a Resto del Mondo a seguito di escussione di garanzie</t>
  </si>
  <si>
    <t>U.3.03.15.02.001</t>
  </si>
  <si>
    <t>U.3.04.00.00.000</t>
  </si>
  <si>
    <t>Altre spese per incremento di attività finanziarie</t>
  </si>
  <si>
    <t>U.3.04.01.00.000</t>
  </si>
  <si>
    <t>Incremento di altre attività finanziarie verso Amministrazione Pubbliche</t>
  </si>
  <si>
    <t>U.3.04.01.01.000</t>
  </si>
  <si>
    <t>Incremento di altre attività finanziarie verso Amministrazioni Centrali</t>
  </si>
  <si>
    <t>U.3.04.01.01.001</t>
  </si>
  <si>
    <t>Incremento di altre attività finanziarie verso Ministeri</t>
  </si>
  <si>
    <t>U.3.04.01.01.003</t>
  </si>
  <si>
    <t>Incremento di altre attività finanziarie verso Presidenza del Consiglio dei Ministri</t>
  </si>
  <si>
    <t>U.3.04.01.01.004</t>
  </si>
  <si>
    <t>Incremento di altre attività finanziarie verso Organi Costituzionali e di rilievo costituzionale</t>
  </si>
  <si>
    <t>U.3.04.01.01.005</t>
  </si>
  <si>
    <t>Incremento di altre attività finanziarie verso Agenzie Fiscali</t>
  </si>
  <si>
    <t>U.3.04.01.01.006</t>
  </si>
  <si>
    <t>Incremento di altre attività finanziarie verso enti di regolazione dell'attività economica</t>
  </si>
  <si>
    <t>U.3.04.01.01.007</t>
  </si>
  <si>
    <t>Incremento di altre attività finanziarie verso Gruppo Equitalia</t>
  </si>
  <si>
    <t>U.3.04.01.01.008</t>
  </si>
  <si>
    <t>Incremento di altre attività finanziarie verso Anas S.p.A.</t>
  </si>
  <si>
    <t>U.3.04.01.01.009</t>
  </si>
  <si>
    <t>Incremento di altre attività finanziarie verso altri enti centrali produttori di servizi economici</t>
  </si>
  <si>
    <t>U.3.04.01.01.010</t>
  </si>
  <si>
    <t>Incremento di altre attività finanziarie verso autorità amministrative indipendenti</t>
  </si>
  <si>
    <t>U.3.04.01.01.011</t>
  </si>
  <si>
    <t>Incremento di altre attività finanziarie verso enti centrali a struttura associativa</t>
  </si>
  <si>
    <t>U.3.04.01.01.012</t>
  </si>
  <si>
    <t>Incremento di altre attività finanziarie verso enti centrali produttori di servizi assistenziali, ricreativi e culturali</t>
  </si>
  <si>
    <t>U.3.04.01.01.013</t>
  </si>
  <si>
    <t>Incremento di altre attività finanziarie verso enti e istituzioni centrali di ricerca e Istituti e stazioni sperimentali per la ricerca</t>
  </si>
  <si>
    <t>U.3.04.01.01.999</t>
  </si>
  <si>
    <t>Incremento di altre attività finanziarie verso altre Amministrazioni Centrali n.a.c.</t>
  </si>
  <si>
    <t>U.3.04.01.02.000</t>
  </si>
  <si>
    <t>Incremento di altre attività finanziarie verso Amministrazioni Locali</t>
  </si>
  <si>
    <t>U.3.04.01.02.001</t>
  </si>
  <si>
    <t>Incremento di altre attività finanziarie verso Regioni e province autonome</t>
  </si>
  <si>
    <t>U.3.04.01.02.002</t>
  </si>
  <si>
    <t>Incremento di altre attività finanziarie verso Province</t>
  </si>
  <si>
    <t>U.3.04.01.02.003</t>
  </si>
  <si>
    <t>Incremento di altre attività finanziarie verso Comuni</t>
  </si>
  <si>
    <t>U.3.04.01.02.004</t>
  </si>
  <si>
    <t>Incremento di altre attività finanziarie verso Città metropolitane e Roma capitale</t>
  </si>
  <si>
    <t>U.3.04.01.02.005</t>
  </si>
  <si>
    <t>Incremento di altre attività finanziarie verso Unioni di Comuni</t>
  </si>
  <si>
    <t>U.3.04.01.02.006</t>
  </si>
  <si>
    <t>Incremento di altre attività finanziarie verso Comunità Montane</t>
  </si>
  <si>
    <t>U.3.04.01.02.007</t>
  </si>
  <si>
    <t>Incremento di altre attività finanziarie verso Camere di Commercio</t>
  </si>
  <si>
    <t>U.3.04.01.02.008</t>
  </si>
  <si>
    <t>Incremento di altre attività finanziarie verso Università</t>
  </si>
  <si>
    <t>U.3.04.01.02.009</t>
  </si>
  <si>
    <t>Incremento di altre attività finanziarie verso Parchi nazionali e consorzi ed enti autonomi gestori di parchi e aree naturali protette</t>
  </si>
  <si>
    <t>U.3.04.01.02.010</t>
  </si>
  <si>
    <t>Incremento di altre attività finanziarie verso Autorità Portuali</t>
  </si>
  <si>
    <t>U.3.04.01.02.011</t>
  </si>
  <si>
    <t xml:space="preserve">Incremento di altre attività finanziarie verso Aziende sanitarie locali </t>
  </si>
  <si>
    <t>U.3.04.01.02.012</t>
  </si>
  <si>
    <t>Incremento di altre attività finanziarie verso Aziende ospedaliere e Aziende ospedaliere universitarie integrate con il SSN</t>
  </si>
  <si>
    <t>U.3.04.01.02.013</t>
  </si>
  <si>
    <t>Incremento di altre attività finanziarie verso Policlinici</t>
  </si>
  <si>
    <t>U.3.04.01.02.014</t>
  </si>
  <si>
    <t>Incremento di altre attività finanziarie verso Istituti di ricovero e cura a carattere scientifico pubblici</t>
  </si>
  <si>
    <t>U.3.04.01.02.015</t>
  </si>
  <si>
    <t>Incremento di altre attività finanziarie verso altre Amministrazioni Locali produttrici di servizi sanitari</t>
  </si>
  <si>
    <t>U.3.04.01.02.016</t>
  </si>
  <si>
    <t>Incremento di altre attività finanziarie verso Agenzie regionali per le erogazioni in agricoltura</t>
  </si>
  <si>
    <t>U.3.04.01.02.017</t>
  </si>
  <si>
    <t>Incremento di altre attività finanziarie verso altri enti e agenzie regionali e sub regionali</t>
  </si>
  <si>
    <t>U.3.04.01.02.018</t>
  </si>
  <si>
    <t>Incremento di altre attività finanziarie verso Consorzi di enti locali</t>
  </si>
  <si>
    <t>U.3.04.01.02.019</t>
  </si>
  <si>
    <t>Incremento di altre attività finanziarie verso Fondazioni e istituzioni liriche locali e a Teatri stabili di iniziativa pubblica</t>
  </si>
  <si>
    <t>U.3.04.01.02.999</t>
  </si>
  <si>
    <t>Incremento di altre attività finanziarie verso altre Amministrazioni Locali n.a.c.</t>
  </si>
  <si>
    <t>U.3.04.01.03.000</t>
  </si>
  <si>
    <t>Incremento di altre attività finanziarie verso Enti di Previdenza</t>
  </si>
  <si>
    <t>U.3.04.01.03.001</t>
  </si>
  <si>
    <t>Incremento di altre attività finanziarie verso INPS</t>
  </si>
  <si>
    <t>U.3.04.01.03.002</t>
  </si>
  <si>
    <t>Incremento di altre attività finanziarie verso INAIL</t>
  </si>
  <si>
    <t>U.3.04.01.03.999</t>
  </si>
  <si>
    <t>Incremento di altre attività finanziarie verso altri Enti di Previdenza n.a.c.</t>
  </si>
  <si>
    <t>U.3.04.02.00.000</t>
  </si>
  <si>
    <t>Incremento di altre attività finanziarie verso Famiglie</t>
  </si>
  <si>
    <t>U.3.04.02.01.000</t>
  </si>
  <si>
    <t>U.3.04.02.01.001</t>
  </si>
  <si>
    <t>U.3.04.03.00.000</t>
  </si>
  <si>
    <t>Incremento di altre attività finanziarie verso Imprese</t>
  </si>
  <si>
    <t>U.3.04.03.01.000</t>
  </si>
  <si>
    <t>Incremento di altre attività finanziarie verso imprese controllate</t>
  </si>
  <si>
    <t>U.3.04.03.01.001</t>
  </si>
  <si>
    <t>U.3.04.03.02.000</t>
  </si>
  <si>
    <t>Incremento di altre attività finanziarie verso altre imprese partecipate</t>
  </si>
  <si>
    <t>U.3.04.03.02.001</t>
  </si>
  <si>
    <t>U.3.04.03.03.000</t>
  </si>
  <si>
    <t>Incremento di altre attività finanziarie versolla Cassa Depositi e Prestiti - SPA</t>
  </si>
  <si>
    <t>U.3.04.03.03.001</t>
  </si>
  <si>
    <t>U.3.04.03.04.000</t>
  </si>
  <si>
    <t>Incremento di altre attività finanziarie verso altre Imprese</t>
  </si>
  <si>
    <t>U.3.04.03.04.999</t>
  </si>
  <si>
    <t>U.3.04.04.00.000</t>
  </si>
  <si>
    <t xml:space="preserve">Incremento di altre attività finanziarie verso Istituzioni Sociali Private </t>
  </si>
  <si>
    <t>U.3.04.04.01.000</t>
  </si>
  <si>
    <t>U.3.04.04.01.001</t>
  </si>
  <si>
    <t>U.3.04.05.00.000</t>
  </si>
  <si>
    <t>Incremento di altre attività finanziarie verso UE e Resto del Mondo</t>
  </si>
  <si>
    <t>U.3.04.05.01.000</t>
  </si>
  <si>
    <t>Incremento di altre attività finanziarie verso la UE</t>
  </si>
  <si>
    <t>U.3.04.05.01.001</t>
  </si>
  <si>
    <t>U.3.04.05.02.000</t>
  </si>
  <si>
    <t>Incremento di altre attività finanziarie verso il Resto del Mondo</t>
  </si>
  <si>
    <t>U.3.04.05.02.001</t>
  </si>
  <si>
    <t>U.3.04.06.00.000</t>
  </si>
  <si>
    <t>Versamenti ai conti di tesoreria statale (da parte dei soggetti non sottoposti al regime di Tesoreria Unica)</t>
  </si>
  <si>
    <t>U.3.04.06.01.000</t>
  </si>
  <si>
    <t>U.3.04.06.01.001</t>
  </si>
  <si>
    <t>U.3.04.07.00.000</t>
  </si>
  <si>
    <t>Versamenti a depositi bancari</t>
  </si>
  <si>
    <t>U.3.04.07.01.000</t>
  </si>
  <si>
    <t>U.3.04.07.01.001</t>
  </si>
  <si>
    <t>U.3.04.08.00.000</t>
  </si>
  <si>
    <t>Spese da derivato di ammortamento</t>
  </si>
  <si>
    <t>U.3.04.08.01.000</t>
  </si>
  <si>
    <t>U.3.04.08.01.001</t>
  </si>
  <si>
    <t>Spese derivanti dalla sottoscrizione di un derivato di ammortamento</t>
  </si>
  <si>
    <t>U.3.04.08.01.002</t>
  </si>
  <si>
    <t>Spese derivanti dalla chiusura anticipata di un derivato di ammortamento</t>
  </si>
  <si>
    <t>U.4.00.00.00.000</t>
  </si>
  <si>
    <t>Rimborso Prestiti</t>
  </si>
  <si>
    <t>U.4.01.00.00.000</t>
  </si>
  <si>
    <t>Rimborso di titoli obbligazionari</t>
  </si>
  <si>
    <t>U.4.01.01.00.000</t>
  </si>
  <si>
    <t>Rimborso di titoli obbligazionari a breve termine</t>
  </si>
  <si>
    <t>U.4.01.01.01.000</t>
  </si>
  <si>
    <t>Rimborso di titoli obbligazionari a breve termine in valuta domestica</t>
  </si>
  <si>
    <t>U.4.01.01.01.001</t>
  </si>
  <si>
    <t>Rimborso prestiti - titoli a tasso fisso - valuta domestica</t>
  </si>
  <si>
    <t>U.4.01.01.01.002</t>
  </si>
  <si>
    <t>Rimborso prestiti - titoli a tasso variabile - valuta domestica</t>
  </si>
  <si>
    <t>U.4.01.01.02.000</t>
  </si>
  <si>
    <t>Rimborso di titoli obbligazionari a breve termine in valuta estera</t>
  </si>
  <si>
    <t>U.4.01.01.02.001</t>
  </si>
  <si>
    <t>Rimborso prestiti - titoli a tasso fisso - valuta estera</t>
  </si>
  <si>
    <t>U.4.01.01.02.002</t>
  </si>
  <si>
    <t>Rimborso prestiti - titoli a tasso variabile - valuta estera</t>
  </si>
  <si>
    <t>U.4.01.02.00.000</t>
  </si>
  <si>
    <t>Rimborso di titoli obbligazionari a medio-lungo termine</t>
  </si>
  <si>
    <t>U.4.01.02.01.000</t>
  </si>
  <si>
    <t>Rimborso di titoli obbligazionari a medio-lungo termine in valuta domestica</t>
  </si>
  <si>
    <t>U.4.01.02.01.001</t>
  </si>
  <si>
    <t>Rimborso di titoli obbligazionari a medio-lungo termine a tasso fisso - valuta domestica</t>
  </si>
  <si>
    <t>U.4.01.02.01.002</t>
  </si>
  <si>
    <t>Rimborso di titoli obbligazionari a medio-lungo termine a tasso variabile - valuta domestica</t>
  </si>
  <si>
    <t>U.4.01.02.02.000</t>
  </si>
  <si>
    <t>Rimborso di titoli obbligazionari a medio-lungo termine in valuta estera</t>
  </si>
  <si>
    <t>U.4.01.02.02.001</t>
  </si>
  <si>
    <t>Rimborso di titoli obbligazionari a medio-lungo termine a tasso fisso - valuta estera</t>
  </si>
  <si>
    <t>U.4.01.02.02.002</t>
  </si>
  <si>
    <t>Rimborso di titoli obbligazionari a medio-lungo termine a tasso variabile - valuta estera</t>
  </si>
  <si>
    <t>U.4.02.00.00.000</t>
  </si>
  <si>
    <t>Rimborso prestiti a breve termine</t>
  </si>
  <si>
    <t>U.4.02.01.00.000</t>
  </si>
  <si>
    <t>Rimborso Finanziamenti a breve termine</t>
  </si>
  <si>
    <t>U.4.02.01.01.000</t>
  </si>
  <si>
    <t>Rimborso finanziamenti a breve termine a Amministrazioni Centrali</t>
  </si>
  <si>
    <t>U.4.02.01.01.001</t>
  </si>
  <si>
    <t>Rimborso finanziamenti a breve termine a Ministeri</t>
  </si>
  <si>
    <t>U.4.02.01.01.002</t>
  </si>
  <si>
    <t>Rimborso finanziamenti a breve termine a Presidenza del Consiglio dei Ministri</t>
  </si>
  <si>
    <t>U.4.02.01.01.003</t>
  </si>
  <si>
    <t>Rimborso finanziamenti a breve termine a Organi Costituzionali e di rilievo costituzionale</t>
  </si>
  <si>
    <t>U.4.02.01.01.004</t>
  </si>
  <si>
    <t>Rimborso finanziamenti a breve termine a Agenzie Fiscali</t>
  </si>
  <si>
    <t>U.4.02.01.01.005</t>
  </si>
  <si>
    <t>Rimborso finanziamenti a breve termine a enti di regolazione dell'attività economica</t>
  </si>
  <si>
    <t>U.4.02.01.01.006</t>
  </si>
  <si>
    <t>Rimborso finanziamenti a breve termine a Gruppo Equitalia</t>
  </si>
  <si>
    <t>U.4.02.01.01.007</t>
  </si>
  <si>
    <t>Rimborso finanziamenti a breve termine a Anas S.p.A.</t>
  </si>
  <si>
    <t>U.4.02.01.01.008</t>
  </si>
  <si>
    <t>Rimborso finanziamenti a breve termine a altri enti centrali produttori di servizi economici</t>
  </si>
  <si>
    <t>U.4.02.01.01.009</t>
  </si>
  <si>
    <t>Rimborso finanziamenti a breve termine a autorità amministrative indipendenti</t>
  </si>
  <si>
    <t>U.4.02.01.01.010</t>
  </si>
  <si>
    <t>Rimborso finanziamenti a breve termine a enti centrali a struttura associativa</t>
  </si>
  <si>
    <t>U.4.02.01.01.011</t>
  </si>
  <si>
    <t>Rimborso finanziamenti a breve termine a enti centrali produttori di servizi assistenziali, ricreativi e culturali</t>
  </si>
  <si>
    <t>U.4.02.01.01.012</t>
  </si>
  <si>
    <t>Rimborso finanziamenti a breve termine a enti e istituzioni centrali di ricerca e Istituti e stazioni sperimentali per la ricerca</t>
  </si>
  <si>
    <t>U.4.02.01.01.999</t>
  </si>
  <si>
    <t>Rimborso finanziamenti a breve termine a altre Amministrazioni Centrali n.a.c.</t>
  </si>
  <si>
    <t>U.4.02.01.02.000</t>
  </si>
  <si>
    <t>Rimborso finanziamenti a breve termine a Amministrazioni Locali</t>
  </si>
  <si>
    <t>U.4.02.01.02.001</t>
  </si>
  <si>
    <t>Rimborso finanziamenti a breve termine a Regioni e province autonome</t>
  </si>
  <si>
    <t>U.4.02.01.02.002</t>
  </si>
  <si>
    <t>Rimborso finanziamenti a breve termine a Province</t>
  </si>
  <si>
    <t>U.4.02.01.02.003</t>
  </si>
  <si>
    <t>Rimborso finanziamenti a breve termine a Comuni</t>
  </si>
  <si>
    <t>U.4.02.01.02.004</t>
  </si>
  <si>
    <t>Rimborso finanziamenti a breve termine a Città metropolitane e Roma capitale</t>
  </si>
  <si>
    <t>U.4.02.01.02.005</t>
  </si>
  <si>
    <t>Rimborso finanziamenti a breve termine a Unioni di Comuni</t>
  </si>
  <si>
    <t>U.4.02.01.02.006</t>
  </si>
  <si>
    <t>Rimborso finanziamenti a breve termine a Comunità Montane</t>
  </si>
  <si>
    <t>U.4.02.01.02.007</t>
  </si>
  <si>
    <t>Rimborso finanziamenti a breve termine a Camere di Commercio</t>
  </si>
  <si>
    <t>U.4.02.01.02.008</t>
  </si>
  <si>
    <t>Rimborso finanziamenti a breve termine a Università</t>
  </si>
  <si>
    <t>U.4.02.01.02.009</t>
  </si>
  <si>
    <t>Rimborso finanziamenti a breve termine a Parchi nazionali e consorzi ed enti autonomi gestori di parchi e aree naturali protette</t>
  </si>
  <si>
    <t>U.4.02.01.02.010</t>
  </si>
  <si>
    <t>Rimborso finanziamenti a breve termine a Autorità Portuali</t>
  </si>
  <si>
    <t>U.4.02.01.02.011</t>
  </si>
  <si>
    <t xml:space="preserve">Rimborso finanziamenti a breve termine a Aziende sanitarie locali </t>
  </si>
  <si>
    <t>U.4.02.01.02.012</t>
  </si>
  <si>
    <t>Rimborso finanziamenti a breve termine a Aziende ospedaliere e Aziende ospedaliere universitarie integrate con il SSN</t>
  </si>
  <si>
    <t>U.4.02.01.02.013</t>
  </si>
  <si>
    <t>Rimborso finanziamenti a breve termine a Policlinici</t>
  </si>
  <si>
    <t>U.4.02.01.02.014</t>
  </si>
  <si>
    <t>Rimborso finanziamenti a breve termine a Istituti di ricovero e cura a carattere scientifico pubblici</t>
  </si>
  <si>
    <t>U.4.02.01.02.015</t>
  </si>
  <si>
    <t>Rimborso finanziamenti a breve termine a altre Amministrazioni Locali produttrici di servizi sanitari</t>
  </si>
  <si>
    <t>U.4.02.01.02.016</t>
  </si>
  <si>
    <t>Rimborso finanziamenti a breve termine a Agenzie regionali per le erogazioni in agricoltura</t>
  </si>
  <si>
    <t>U.4.02.01.02.017</t>
  </si>
  <si>
    <t>Rimborso finanziamenti a breve termine a altri enti e agenzie regionali e sub regionali</t>
  </si>
  <si>
    <t>U.4.02.01.02.018</t>
  </si>
  <si>
    <t>Rimborso finanziamenti a breve termine a Consorzi di enti locali</t>
  </si>
  <si>
    <t>U.4.02.01.02.019</t>
  </si>
  <si>
    <t>Rimborso finanziamenti a breve termine a Fondazioni e istituzioni liriche locali e da teatri stabili di iniziativa pubblica</t>
  </si>
  <si>
    <t>U.4.02.01.02.999</t>
  </si>
  <si>
    <t>Rimborso finanziamenti a breve termine a altre Amministrazioni Locali n.a.c.</t>
  </si>
  <si>
    <t>U.4.02.01.03.000</t>
  </si>
  <si>
    <t>Rimborso finanziamenti a breve termine a Enti previdenziali</t>
  </si>
  <si>
    <t>U.4.02.01.03.001</t>
  </si>
  <si>
    <t>Rimborso finanziamenti a breve termine a INPS</t>
  </si>
  <si>
    <t>U.4.02.01.03.002</t>
  </si>
  <si>
    <t>Rimborso finanziamenti a breve termine a INAIL</t>
  </si>
  <si>
    <t>U.4.02.01.03.999</t>
  </si>
  <si>
    <t>Rimborso finanziamenti a breve termine a altri Enti di Previdenza n.a.c.</t>
  </si>
  <si>
    <t>U.4.02.01.04.000</t>
  </si>
  <si>
    <t>Rimborso finanziamenti a breve termine a Imprese</t>
  </si>
  <si>
    <t>U.4.02.01.04.001</t>
  </si>
  <si>
    <t>Rimborso finanziamenti a breve termine a imprese controllate</t>
  </si>
  <si>
    <t>U.4.02.01.04.002</t>
  </si>
  <si>
    <t>Rimborso finanziamenti a breve termine a altre imprese partecipate</t>
  </si>
  <si>
    <t>U.4.02.01.04.999</t>
  </si>
  <si>
    <t>Rimborso finanziamenti a breve termine a altre imprese</t>
  </si>
  <si>
    <t>U.4.02.01.05.000</t>
  </si>
  <si>
    <t>Rimborso finanziamenti a breve termine a altri soggetti</t>
  </si>
  <si>
    <t>U.4.02.01.05.001</t>
  </si>
  <si>
    <t>U.4.02.02.00.000</t>
  </si>
  <si>
    <t>Chiusura Anticipazioni</t>
  </si>
  <si>
    <t>U.4.02.02.01.000</t>
  </si>
  <si>
    <t>Chiusura Anticipazioni a titolo oneroso</t>
  </si>
  <si>
    <t>U.4.02.02.01.001</t>
  </si>
  <si>
    <t>Chiusura Anticipazioni a titolo oneroso ricevute da Amministrazioni Centrali</t>
  </si>
  <si>
    <t>U.4.02.02.01.002</t>
  </si>
  <si>
    <t>Chiusura Anticipazioni a titolo oneroso ricevute da Amministrazioni Locali</t>
  </si>
  <si>
    <t>U.4.02.02.01.003</t>
  </si>
  <si>
    <t>Chiusura Anticipazioni a titolo oneroso ricevute da Enti di Previdenza</t>
  </si>
  <si>
    <t>U.4.02.02.01.999</t>
  </si>
  <si>
    <t>Chiusura Anticipazioni a titolo oneroso ricevute da altri soggetti</t>
  </si>
  <si>
    <t>U.4.02.02.02.000</t>
  </si>
  <si>
    <t>Chiusura Anticipazioni a titolo non oneroso</t>
  </si>
  <si>
    <t>U.4.02.02.02.001</t>
  </si>
  <si>
    <t>Chiusura Anticipazioni a titolo non oneroso ricevute da Amministrazioni Centrali</t>
  </si>
  <si>
    <t>U.4.02.02.02.002</t>
  </si>
  <si>
    <t>Chiusura Anticipazioni a titolo non oneroso ricevute da Amministrazioni Locali</t>
  </si>
  <si>
    <t>U.4.02.02.02.003</t>
  </si>
  <si>
    <t>Chiusura Anticipazioni a titolo non oneroso ricevute da Enti di Previdenza</t>
  </si>
  <si>
    <t>U.4.02.02.02.999</t>
  </si>
  <si>
    <t>Chiusura Anticipazioni a titolo non oneroso ricevute da altri soggetti</t>
  </si>
  <si>
    <t>U.4.03.00.00.000</t>
  </si>
  <si>
    <t>Rimborso mutui e altri finanziamenti a medio lungo termine</t>
  </si>
  <si>
    <t>U.4.03.01.00.000</t>
  </si>
  <si>
    <t>Rimborso Mutui e altri finanziamenti a medio lungo termine</t>
  </si>
  <si>
    <t>U.4.03.01.01.000</t>
  </si>
  <si>
    <t>Rimborso Mutui e altri finanziamenti a medio lungo termine ad Amministrazioni Centrali</t>
  </si>
  <si>
    <t>U.4.03.01.01.001</t>
  </si>
  <si>
    <t>Rimborso mutui e altri finanziamenti a medio lungo termine a Ministeri</t>
  </si>
  <si>
    <t>U.4.03.01.01.002</t>
  </si>
  <si>
    <t>Rimborso mutui e altri finanziamenti a medio lungo termine a Presidenza del Consiglio dei Ministri</t>
  </si>
  <si>
    <t>U.4.03.01.01.003</t>
  </si>
  <si>
    <t>Rimborso mutui e altri finanziamenti a medio lungo termine a Organi Costituzionali e di rilievo costituzionale</t>
  </si>
  <si>
    <t>U.4.03.01.01.004</t>
  </si>
  <si>
    <t>Rimborso mutui e altri finanziamenti a medio lungo termine a Agenzie Fiscali</t>
  </si>
  <si>
    <t>U.4.03.01.01.005</t>
  </si>
  <si>
    <t>Rimborso mutui e altri finanziamenti a medio lungo termine a enti di regolazione dell'attività economica</t>
  </si>
  <si>
    <t>U.4.03.01.01.006</t>
  </si>
  <si>
    <t>Rimborso mutui e altri finanziamenti a medio lungo termine a Gruppo Equitalia</t>
  </si>
  <si>
    <t>U.4.03.01.01.007</t>
  </si>
  <si>
    <t>Rimborso mutui e altri finanziamenti a medio lungo termine a Anas S.p.A.</t>
  </si>
  <si>
    <t>U.4.03.01.01.008</t>
  </si>
  <si>
    <t>Rimborso mutui e altri finanziamenti a medio lungo termine a altri enti centrali produttori di servizi economici</t>
  </si>
  <si>
    <t>U.4.03.01.01.009</t>
  </si>
  <si>
    <t>Rimborso mutui e altri finanziamenti a medio lungo termine a autorità amministrative indipendenti</t>
  </si>
  <si>
    <t>U.4.03.01.01.010</t>
  </si>
  <si>
    <t>Rimborso mutui e altri finanziamenti a medio lungo termine a enti centrali a struttura associativa</t>
  </si>
  <si>
    <t>U.4.03.01.01.011</t>
  </si>
  <si>
    <t>Rimborso mutui e altri finanziamenti a medio lungo termine a enti centrali produttori di servizi assistenziali, ricreativi e culturali</t>
  </si>
  <si>
    <t>U.4.03.01.01.012</t>
  </si>
  <si>
    <t>Rimborso mutui e altri finanziamenti a medio lungo termine a enti e istituzioni centrali di ricerca e Istituti e stazioni sperimentali per la ricerca</t>
  </si>
  <si>
    <t>U.4.03.01.01.999</t>
  </si>
  <si>
    <t>Rimborso mutui e altri finanziamenti a medio lungo termine a altre Amministrazioni Centrali n.a.c.</t>
  </si>
  <si>
    <t>U.4.03.01.02.000</t>
  </si>
  <si>
    <t>Rimborso Mutui e altri finanziamenti a medio lungo termine a Amministrazioni Locali</t>
  </si>
  <si>
    <t>U.4.03.01.02.001</t>
  </si>
  <si>
    <t>Rimborso mutui e altri finanziamenti a medio lungo termine a Regioni e province autonome</t>
  </si>
  <si>
    <t>U.4.03.01.02.002</t>
  </si>
  <si>
    <t>Rimborso mutui e altri finanziamenti a medio lungo termine a Province</t>
  </si>
  <si>
    <t>U.4.03.01.02.003</t>
  </si>
  <si>
    <t>Rimborso mutui e altri finanziamenti a medio lungo termine a Comuni</t>
  </si>
  <si>
    <t>U.4.03.01.02.004</t>
  </si>
  <si>
    <t>Rimborso mutui e altri finanziamenti a medio lungo termine a Città metropolitane e Roma capitale</t>
  </si>
  <si>
    <t>U.4.03.01.02.005</t>
  </si>
  <si>
    <t>Rimborso mutui e altri finanziamenti a medio lungo termine a Unioni di Comuni</t>
  </si>
  <si>
    <t>U.4.03.01.02.006</t>
  </si>
  <si>
    <t>Rimborso mutui e altri finanziamenti a medio lungo termine a Comunità Montane</t>
  </si>
  <si>
    <t>U.4.03.01.02.007</t>
  </si>
  <si>
    <t>Rimborso mutui e altri finanziamenti a medio lungo termine a Camere di Commercio</t>
  </si>
  <si>
    <t>U.4.03.01.02.008</t>
  </si>
  <si>
    <t>Rimborso mutui e altri finanziamenti a medio lungo termine a Università</t>
  </si>
  <si>
    <t>U.4.03.01.02.009</t>
  </si>
  <si>
    <t>Rimborso mutui e altri finanziamenti a medio lungo termine a Parchi nazionali e consorzi ed enti autonomi gestori di parchi e aree naturali protette</t>
  </si>
  <si>
    <t>U.4.03.01.02.010</t>
  </si>
  <si>
    <t>Rimborso mutui e altri finanziamenti a medio lungo termine a Autorità Portuali</t>
  </si>
  <si>
    <t>U.4.03.01.02.011</t>
  </si>
  <si>
    <t xml:space="preserve">Rimborso mutui e altri finanziamenti a medio lungo termine a Aziende sanitarie locali </t>
  </si>
  <si>
    <t>U.4.03.01.02.012</t>
  </si>
  <si>
    <t>Rimborso mutui e altri finanziamenti a medio lungo termine a Aziende ospedaliere e Aziende ospedaliere universitarie integrate con il SSN</t>
  </si>
  <si>
    <t>U.4.03.01.02.013</t>
  </si>
  <si>
    <t>Rimborso mutui e altri finanziamenti a medio lungo termine a Policlinici</t>
  </si>
  <si>
    <t>U.4.03.01.02.014</t>
  </si>
  <si>
    <t>Rimborso mutui e altri finanziamenti a medio lungo termine a Istituti di ricovero e cura a carattere scientifico pubblici</t>
  </si>
  <si>
    <t>U.4.03.01.02.015</t>
  </si>
  <si>
    <t>Rimborso mutui e altri finanziamenti a medio lungo termine a altre Amministrazioni Locali produttrici di servizi sanitari</t>
  </si>
  <si>
    <t>U.4.03.01.02.016</t>
  </si>
  <si>
    <t>Rimborso mutui e altri finanziamenti a medio lungo termine a Agenzie regionali per le erogazioni in agricoltura</t>
  </si>
  <si>
    <t>U.4.03.01.02.017</t>
  </si>
  <si>
    <t>Rimborso mutui e altri finanziamenti a medio lungo termine a altri enti e agenzie regionali e sub regionali</t>
  </si>
  <si>
    <t>U.4.03.01.02.018</t>
  </si>
  <si>
    <t>Rimborso mutui e altri finanziamenti a medio lungo termine a Consorzi di enti locali</t>
  </si>
  <si>
    <t>U.4.03.01.02.019</t>
  </si>
  <si>
    <t>Rimborso mutui e altri finanziamenti a medio lungo termine a Fondazioni e istituzioni liriche locali e da teatri stabili di iniziativa pubblica</t>
  </si>
  <si>
    <t>U.4.03.01.02.999</t>
  </si>
  <si>
    <t>Rimborso mutui e altri finanziamenti a medio lungo termine a altre Amministrazioni Locali n.a.c.</t>
  </si>
  <si>
    <t>U.4.03.01.03.000</t>
  </si>
  <si>
    <t>Rimborso Mutui e altri finanziamenti a medio lungo termine a Enti previdenziali</t>
  </si>
  <si>
    <t>U.4.03.01.03.001</t>
  </si>
  <si>
    <t>Rimborso mutui e altri finanziamenti a medio lungo termine a INPS</t>
  </si>
  <si>
    <t>U.4.03.01.03.002</t>
  </si>
  <si>
    <t>Rimborso mutui e altri finanziamenti a medio lungo termine a INAIL</t>
  </si>
  <si>
    <t>U.4.03.01.03.999</t>
  </si>
  <si>
    <t>Rimborso mutui e altri finanziamenti a medio lungo termine a altri Enti di Previdenza n.a.c.</t>
  </si>
  <si>
    <t>U.4.03.01.04.000</t>
  </si>
  <si>
    <t>Rimborso Mutui e altri finanziamenti a medio lungo termine a Imprese</t>
  </si>
  <si>
    <t>U.4.03.01.04.001</t>
  </si>
  <si>
    <t>Rimborso Mutui e altri finanziamenti a medio lungo termine a imprese controllate</t>
  </si>
  <si>
    <t>U.4.03.01.04.002</t>
  </si>
  <si>
    <t>Rimborso Mutui e altri finanziamenti a medio lungo termine a altre imprese partecipate</t>
  </si>
  <si>
    <t>U.4.03.01.04.003</t>
  </si>
  <si>
    <t>Rimborso Mutui e altri finanziamenti a medio lungo termine a Cassa Depositi e Prestiti - SPA</t>
  </si>
  <si>
    <t>U.4.03.01.04.004</t>
  </si>
  <si>
    <t>Rimborso Mutui e altri finanziamenti a medio lungo termine a Cassa Depositi e Prestiti - Gestione Tesoro</t>
  </si>
  <si>
    <t>U.4.03.01.04.999</t>
  </si>
  <si>
    <t>Rimborso Mutui e altri finanziamenti a medio lungo termine ad altre imprese</t>
  </si>
  <si>
    <t>U.4.03.01.05.000</t>
  </si>
  <si>
    <t>Rimborso Mutui e altri finanziamenti a medio lungo termine ad altri soggetti con controparte residente</t>
  </si>
  <si>
    <t>U.4.03.01.05.001</t>
  </si>
  <si>
    <t>U.4.03.01.06.000</t>
  </si>
  <si>
    <t>Rimborso Mutui e altri finanziamenti a medio lungo termine ad altri soggetti con controparte non residente</t>
  </si>
  <si>
    <t>U.4.03.01.06.001</t>
  </si>
  <si>
    <t>U.4.03.02.00.000</t>
  </si>
  <si>
    <t>Rimborso prestiti da attualizzazione Contributi Pluriennali</t>
  </si>
  <si>
    <t>U.4.03.02.01.000</t>
  </si>
  <si>
    <t>U.4.03.02.01.001</t>
  </si>
  <si>
    <t>U.4.04.00.00.000</t>
  </si>
  <si>
    <t>Rimborso di altre forme di indebitamento</t>
  </si>
  <si>
    <t>U.4.04.02.00.000</t>
  </si>
  <si>
    <t>Rimborso Prestiti - Leasing finanziario</t>
  </si>
  <si>
    <t>U.4.04.02.01.000</t>
  </si>
  <si>
    <t>U.4.04.02.01.001</t>
  </si>
  <si>
    <t>U.4.04.03.00.000</t>
  </si>
  <si>
    <t>Rimborso Prestiti - Operazioni di cartolarizzazione</t>
  </si>
  <si>
    <t>U.4.04.03.01.000</t>
  </si>
  <si>
    <t>U.4.04.03.01.001</t>
  </si>
  <si>
    <t>U.4.04.04.00.000</t>
  </si>
  <si>
    <t>Rimborso prestiti - Derivati</t>
  </si>
  <si>
    <t>U.4.04.04.01.000</t>
  </si>
  <si>
    <t>U.4.04.04.01.001</t>
  </si>
  <si>
    <t>U.5.00.00.00.000</t>
  </si>
  <si>
    <t>Chiusura Anticipazioni ricevute da istituto tesoriere/cassiere</t>
  </si>
  <si>
    <t>U.5.01.00.00.000</t>
  </si>
  <si>
    <t>U.5.01.01.00.000</t>
  </si>
  <si>
    <t>U.5.01.01.01.000</t>
  </si>
  <si>
    <t>U.5.01.01.01.001</t>
  </si>
  <si>
    <t>U.7.00.00.00.000</t>
  </si>
  <si>
    <t>Uscite per conto terzi e partite di giro</t>
  </si>
  <si>
    <t>U.7.01.00.00.000</t>
  </si>
  <si>
    <t>Uscite per partite di giro</t>
  </si>
  <si>
    <t>U.7.01.01.00.000</t>
  </si>
  <si>
    <t xml:space="preserve">Versamenti di altre ritenute </t>
  </si>
  <si>
    <t>U.7.01.01.01.000</t>
  </si>
  <si>
    <t>Versamento della ritenuta del 4% sui contributi pubblici</t>
  </si>
  <si>
    <t>U.7.01.01.01.001</t>
  </si>
  <si>
    <t>U.7.01.01.99.000</t>
  </si>
  <si>
    <t>Versamento di altre ritenute n.a.c.</t>
  </si>
  <si>
    <t>U.7.01.01.99.999</t>
  </si>
  <si>
    <t>U.7.01.02.00.000</t>
  </si>
  <si>
    <t>Versamenti di ritenute su Redditi da lavoro dipendente</t>
  </si>
  <si>
    <t>U.7.01.02.01.000</t>
  </si>
  <si>
    <t>Versamenti di ritenute erariali su Redditi da lavoro dipendente riscosse per conto terzi</t>
  </si>
  <si>
    <t>U.7.01.02.01.001</t>
  </si>
  <si>
    <t>U.7.01.02.02.000</t>
  </si>
  <si>
    <t>Versamenti di ritenute previdenziali e assistenziali su Redditi da lavoro dipendente riscosse per conto terzi</t>
  </si>
  <si>
    <t>U.7.01.02.02.001</t>
  </si>
  <si>
    <t>U.7.01.02.99.000</t>
  </si>
  <si>
    <t>Altri versamenti di ritenute al personale dipendente per conto di terzi</t>
  </si>
  <si>
    <t>U.7.01.02.99.999</t>
  </si>
  <si>
    <t>U.7.01.03.00.000</t>
  </si>
  <si>
    <t>Versamenti di ritenute su Redditi da lavoro autonomo</t>
  </si>
  <si>
    <t>U.7.01.03.01.000</t>
  </si>
  <si>
    <t>Versamenti di ritenute erariali su Redditi da lavoro autonomo per conto terzi</t>
  </si>
  <si>
    <t>U.7.01.03.01.001</t>
  </si>
  <si>
    <t>U.7.01.03.02.000</t>
  </si>
  <si>
    <t>Versamenti di ritenute previdenziali e assistenziali su Redditi da lavoro autonomo per conto terzi</t>
  </si>
  <si>
    <t>U.7.01.03.02.001</t>
  </si>
  <si>
    <t>U.7.01.03.99.000</t>
  </si>
  <si>
    <t>Altri versamenti di ritenute al personale con contratto di lavoro autonomo per conto di terzi</t>
  </si>
  <si>
    <t>U.7.01.03.99.999</t>
  </si>
  <si>
    <t>U.7.01.04.00.000</t>
  </si>
  <si>
    <t>Trasferimento di risorse dalla gestione ordinaria alla gestione sanitaria della Regione</t>
  </si>
  <si>
    <t>U.7.01.04.01.000</t>
  </si>
  <si>
    <t>Destinazione di risorse regionali per il finanziamento aggiuntivo della Sanità - per equilibri di sistema</t>
  </si>
  <si>
    <t>U.7.01.04.01.001</t>
  </si>
  <si>
    <t>U.7.01.04.02.000</t>
  </si>
  <si>
    <t>Destinazione di risorse regionali per il finanziamento aggiuntivo della Sanità - quota manovra per equilibri di sistema</t>
  </si>
  <si>
    <t>U.7.01.04.02.001</t>
  </si>
  <si>
    <t>U.7.01.04.99.000</t>
  </si>
  <si>
    <t>Destinazione di risorse regionali per il finanziamento aggiuntivo della Sanità n.a.c.</t>
  </si>
  <si>
    <t>U.7.01.04.99.999</t>
  </si>
  <si>
    <t>U.7.01.99.00.000</t>
  </si>
  <si>
    <t>Altre uscite per partite di giro</t>
  </si>
  <si>
    <t>U.7.01.99.01.000</t>
  </si>
  <si>
    <t>Spese non andate a buon fine</t>
  </si>
  <si>
    <t>U.7.01.99.01.001</t>
  </si>
  <si>
    <t>U.7.01.99.02.000</t>
  </si>
  <si>
    <t>Chiusura anticipazioni sanità della tesoreria statale</t>
  </si>
  <si>
    <t>U.7.01.99.02.001</t>
  </si>
  <si>
    <t>U.7.01.99.03.000</t>
  </si>
  <si>
    <t>Costituzione fondi economali e carte aziendali</t>
  </si>
  <si>
    <t>U.7.01.99.03.001</t>
  </si>
  <si>
    <t>U.7.01.99.04.000</t>
  </si>
  <si>
    <t>Integrazione disponibilità dal conto sanità al conto non sanità della Regione</t>
  </si>
  <si>
    <t>U.7.01.99.04.001</t>
  </si>
  <si>
    <t>U.7.01.99.05.000</t>
  </si>
  <si>
    <t>Integrazione disponibilità dal conto non sanità al conto sanità della Regione</t>
  </si>
  <si>
    <t>U.7.01.99.05.001</t>
  </si>
  <si>
    <t>U.7.01.99.06.000</t>
  </si>
  <si>
    <t>Uscite derivanti dalla gestione degli incassi vincolati degli enti locali</t>
  </si>
  <si>
    <t>U.7.01.99.06.001</t>
  </si>
  <si>
    <t>Utilizzo  incassi vincolati ai sensi dell’art. 195 del TUEL</t>
  </si>
  <si>
    <t>U.7.01.99.06.002</t>
  </si>
  <si>
    <t>Destinazione  incassi liberi al  reintegro incassi vincolati ai sensi dell’art. 195 del TUEL</t>
  </si>
  <si>
    <t>U.7.01.99.99.000</t>
  </si>
  <si>
    <t>Altre uscite per partite di giro n.a.c.</t>
  </si>
  <si>
    <t>U.7.01.99.99.999</t>
  </si>
  <si>
    <t>U.7.02.00.00.000</t>
  </si>
  <si>
    <t>Uscite per conto terzi</t>
  </si>
  <si>
    <t>U.7.02.01.00.000</t>
  </si>
  <si>
    <t xml:space="preserve">Acquisto di beni e servizi per conto terzi </t>
  </si>
  <si>
    <t>U.7.02.01.01.000</t>
  </si>
  <si>
    <t>Acquisto di beni per conto di terzi</t>
  </si>
  <si>
    <t>U.7.02.01.01.001</t>
  </si>
  <si>
    <t>U.7.02.01.02.000</t>
  </si>
  <si>
    <t>Acquisto di servizi per conto di terzi</t>
  </si>
  <si>
    <t>U.7.02.01.02.001</t>
  </si>
  <si>
    <t>U.7.02.02.00.000</t>
  </si>
  <si>
    <t>Trasferimenti per conto terzi a Amministrazioni pubbliche</t>
  </si>
  <si>
    <t>U.7.02.02.01.000</t>
  </si>
  <si>
    <t>Trasferimenti per conto terzi a Amministrazioni Centrali</t>
  </si>
  <si>
    <t>U.7.02.02.01.001</t>
  </si>
  <si>
    <t>Trasferimenti per conto terzi a Ministeri</t>
  </si>
  <si>
    <t>U.7.02.02.01.003</t>
  </si>
  <si>
    <t>Trasferimenti per conto terzi a Presidenza del Consiglio dei Ministri</t>
  </si>
  <si>
    <t>U.7.02.02.01.004</t>
  </si>
  <si>
    <t>Trasferimenti per conto terzi a Organi Costituzionali e di rilievo costituzionale</t>
  </si>
  <si>
    <t>U.7.02.02.01.005</t>
  </si>
  <si>
    <t>Trasferimenti per conto terzi a Agenzie Fiscali</t>
  </si>
  <si>
    <t>U.7.02.02.01.006</t>
  </si>
  <si>
    <t>Trasferimenti per conto terzi a enti di regolazione dell'attività economica</t>
  </si>
  <si>
    <t>U.7.02.02.01.007</t>
  </si>
  <si>
    <t>Trasferimenti per conto terzi a Gruppo Equitalia</t>
  </si>
  <si>
    <t>U.7.02.02.01.008</t>
  </si>
  <si>
    <t>Trasferimenti per conto terzi a Anas S.p.A.</t>
  </si>
  <si>
    <t>U.7.02.02.01.009</t>
  </si>
  <si>
    <t>Trasferimenti per conto terzi a altri enti centrali produttori di servizi economici</t>
  </si>
  <si>
    <t>U.7.02.02.01.010</t>
  </si>
  <si>
    <t>Trasferimenti per conto terzi a autorità amministrative indipendenti</t>
  </si>
  <si>
    <t>U.7.02.02.01.011</t>
  </si>
  <si>
    <t>Trasferimenti per conto terzi a enti centrali a struttura associativa</t>
  </si>
  <si>
    <t>U.7.02.02.01.012</t>
  </si>
  <si>
    <t>Trasferimenti per conto terzi a enti centrali produttori di servizi assistenziali, ricreativi e culturali</t>
  </si>
  <si>
    <t>U.7.02.02.01.013</t>
  </si>
  <si>
    <t>Trasferimenti per conto terzi a enti e istituzioni centrali di ricerca e Istituti e stazioni sperimentali per la ricerca</t>
  </si>
  <si>
    <t>U.7.02.02.01.999</t>
  </si>
  <si>
    <t>Trasferimenti per conto terzi a altre Amministrazioni Centrali n.a.c.</t>
  </si>
  <si>
    <t>U.7.02.02.02.000</t>
  </si>
  <si>
    <t>Trasferimenti per conto terzi a Amministrazioni Locali</t>
  </si>
  <si>
    <t>U.7.02.02.02.001</t>
  </si>
  <si>
    <t>Trasferimenti per conto terzi a Regioni e province autonome</t>
  </si>
  <si>
    <t>U.7.02.02.02.002</t>
  </si>
  <si>
    <t>Trasferimenti per conto terzi a Province</t>
  </si>
  <si>
    <t>U.7.02.02.02.003</t>
  </si>
  <si>
    <t>Trasferimenti per conto terzi a Comuni</t>
  </si>
  <si>
    <t>U.7.02.02.02.004</t>
  </si>
  <si>
    <t>Trasferimenti per conto terzi a Città metropolitane e Roma capitale</t>
  </si>
  <si>
    <t>U.7.02.02.02.005</t>
  </si>
  <si>
    <t>Trasferimenti per conto terzi a Unioni di Comuni</t>
  </si>
  <si>
    <t>U.7.02.02.02.006</t>
  </si>
  <si>
    <t>Trasferimenti per conto terzi a Comunità Montane</t>
  </si>
  <si>
    <t>U.7.02.02.02.007</t>
  </si>
  <si>
    <t>Trasferimenti per conto terzi a Camere di Commercio</t>
  </si>
  <si>
    <t>U.7.02.02.02.008</t>
  </si>
  <si>
    <t>Trasferimenti per conto terzi a Università</t>
  </si>
  <si>
    <t>U.7.02.02.02.009</t>
  </si>
  <si>
    <t>Trasferimenti per conto terzi a Parchi nazionali e consorzi ed enti autonomi gestori di parchi e aree naturali protette</t>
  </si>
  <si>
    <t>U.7.02.02.02.010</t>
  </si>
  <si>
    <t>Trasferimenti per conto terzi a Autorità Portuali</t>
  </si>
  <si>
    <t>U.7.02.02.02.011</t>
  </si>
  <si>
    <t xml:space="preserve">Trasferimenti per conto terzi a Aziende sanitarie locali </t>
  </si>
  <si>
    <t>U.7.02.02.02.012</t>
  </si>
  <si>
    <t>Trasferimenti per conto terzi a Aziende ospedaliere e Aziende ospedaliere universitarie integrate con il SSN</t>
  </si>
  <si>
    <t>U.7.02.02.02.013</t>
  </si>
  <si>
    <t>Trasferimenti per conto terzi a policlinici</t>
  </si>
  <si>
    <t>U.7.02.02.02.014</t>
  </si>
  <si>
    <t>Trasferimenti per conto terzi a Istituti di ricovero e cura a carattere scientifico pubblici</t>
  </si>
  <si>
    <t>U.7.02.02.02.015</t>
  </si>
  <si>
    <t>Trasferimenti per conto terzi a altre Amministrazioni Locali produttrici di servizi sanitari</t>
  </si>
  <si>
    <t>U.7.02.02.02.016</t>
  </si>
  <si>
    <t>Trasferimenti per conto terzi a Agenzie regionali per le erogazioni in agricoltura</t>
  </si>
  <si>
    <t>U.7.02.02.02.017</t>
  </si>
  <si>
    <t>Trasferimenti per conto terzi a altri enti e agenzie regionali e sub regionali</t>
  </si>
  <si>
    <t>U.7.02.02.02.018</t>
  </si>
  <si>
    <t>Trasferimenti per conto terzi a Consorzi di enti locali</t>
  </si>
  <si>
    <t>U.7.02.02.02.019</t>
  </si>
  <si>
    <t>Trasferimenti per conto terzi a Fondazioni e istituzioni liriche locali e a teatri stabili di iniziativa pubblica</t>
  </si>
  <si>
    <t>U.7.02.02.02.999</t>
  </si>
  <si>
    <t>Trasferimenti per conto terzi a altre Amministrazioni Locali n.a.c.</t>
  </si>
  <si>
    <t>U.7.02.02.03.000</t>
  </si>
  <si>
    <t>Trasferimenti per conto terzi a Enti di Previdenza</t>
  </si>
  <si>
    <t>U.7.02.02.03.001</t>
  </si>
  <si>
    <t>Trasferimenti per conto terzi a INPS</t>
  </si>
  <si>
    <t>U.7.02.02.03.002</t>
  </si>
  <si>
    <t>Trasferimenti per conto terzi a INAIL</t>
  </si>
  <si>
    <t>U.7.02.02.03.999</t>
  </si>
  <si>
    <t>Trasferimenti per conto terzi a altri Enti di Previdenza n.a.c.</t>
  </si>
  <si>
    <t>U.7.02.03.00.000</t>
  </si>
  <si>
    <t>Trasferimenti per conto terzi a Altri settori</t>
  </si>
  <si>
    <t>U.7.02.03.01.000</t>
  </si>
  <si>
    <t>Trasferimenti per conto terzi a Famiglie</t>
  </si>
  <si>
    <t>U.7.02.03.01.001</t>
  </si>
  <si>
    <t>U.7.02.03.02.000</t>
  </si>
  <si>
    <t>Trasferimenti per conto terzi a Imprese</t>
  </si>
  <si>
    <t>U.7.02.03.02.001</t>
  </si>
  <si>
    <t>Trasferimenti per conto terzi a Imprese controllate</t>
  </si>
  <si>
    <t>U.7.02.03.02.002</t>
  </si>
  <si>
    <t>Trasferimenti per conto terzi a altre imprese partecipate</t>
  </si>
  <si>
    <t>U.7.02.03.02.999</t>
  </si>
  <si>
    <t>Trasferimenti per conto terzi a altre imprese</t>
  </si>
  <si>
    <t>U.7.02.03.03.000</t>
  </si>
  <si>
    <t xml:space="preserve">Trasferimenti per conto terzi a Istituzioni Sociali Private </t>
  </si>
  <si>
    <t>U.7.02.03.03.001</t>
  </si>
  <si>
    <t>U.7.02.03.04.000</t>
  </si>
  <si>
    <t>Trasferimenti per conto terzi all'Unione Europea e al Resto del Mondo</t>
  </si>
  <si>
    <t>U.7.02.03.04.001</t>
  </si>
  <si>
    <t>U.7.02.04.00.000</t>
  </si>
  <si>
    <t>U.7.02.04.01.000</t>
  </si>
  <si>
    <t>Costituzione di depositi cauzionali o contrattuali presso terzi</t>
  </si>
  <si>
    <t>U.7.02.04.01.001</t>
  </si>
  <si>
    <t>U.7.02.04.02.000</t>
  </si>
  <si>
    <t>Restituzione di depositi cauzionali o contrattuali di terzi</t>
  </si>
  <si>
    <t>U.7.02.04.02.001</t>
  </si>
  <si>
    <t>U.7.02.05.00.000</t>
  </si>
  <si>
    <t>Versamenti di imposte e tributi riscosse per conto terzi</t>
  </si>
  <si>
    <t>U.7.02.05.01.000</t>
  </si>
  <si>
    <t>Versamenti di imposte e tasse di natura corrente riscosse per conto di terzi</t>
  </si>
  <si>
    <t>U.7.02.05.01.001</t>
  </si>
  <si>
    <t>U.7.02.05.02.000</t>
  </si>
  <si>
    <t>Versamenti di imposte in conto capitale riscosse per conto di terzi</t>
  </si>
  <si>
    <t>U.7.02.05.02.001</t>
  </si>
  <si>
    <t>U.7.02.99.00.000</t>
  </si>
  <si>
    <t>Altre uscite per conto terzi</t>
  </si>
  <si>
    <t>U.7.02.99.99.000</t>
  </si>
  <si>
    <t>Altre uscite per conto terzi n.a.c.</t>
  </si>
  <si>
    <t>U.7.02.99.99.999</t>
  </si>
  <si>
    <t>Cod.Titolo</t>
  </si>
  <si>
    <t>FINANZIAMENTO BANDO SPORT OUTDOOR REGIONE LOMBARDIA</t>
  </si>
  <si>
    <t>INIZIATIVE PER IL CONTROLLO QUALITA' AMBIENTALE</t>
  </si>
  <si>
    <t>FINANZIAMENTO MANUTENZIONE STRAORDINARIA STRADE COMUNALI, MARCIAPIEDI E ARREDO URBANO</t>
  </si>
  <si>
    <t>MANUTENZIONE STRAORDINARIA STRADE COMUNALI, MARCIAPIEDI E ARREDO URBANO</t>
  </si>
  <si>
    <t>E.1</t>
  </si>
  <si>
    <t>E.2</t>
  </si>
  <si>
    <t>E.3</t>
  </si>
  <si>
    <t>E.4</t>
  </si>
  <si>
    <t>E.5</t>
  </si>
  <si>
    <t>E.6</t>
  </si>
  <si>
    <t>E.7</t>
  </si>
  <si>
    <t>E.9</t>
  </si>
  <si>
    <t>RIQUALIFICAZIONE PARCO S.JESUS</t>
  </si>
  <si>
    <t>AMPLIAMENTO SPOGLIATOI CENTRO SALETTI</t>
  </si>
  <si>
    <t>E.0</t>
  </si>
  <si>
    <t>Avanzo o FPV</t>
  </si>
  <si>
    <t>Totale complessivo</t>
  </si>
  <si>
    <t>1</t>
  </si>
  <si>
    <t>2</t>
  </si>
  <si>
    <t>4</t>
  </si>
  <si>
    <t>ENTRATE</t>
  </si>
  <si>
    <t>USCITE</t>
  </si>
  <si>
    <t>Avanzo o FPV Totale</t>
  </si>
  <si>
    <t>Entrate correnti di natura tributaria, contributiva e perequativa Totale</t>
  </si>
  <si>
    <t>Trasferimenti correnti Totale</t>
  </si>
  <si>
    <t>Entrate extratributarie Totale</t>
  </si>
  <si>
    <t>Entrate in conto capitale Totale</t>
  </si>
  <si>
    <t>Spese Correnti Totale</t>
  </si>
  <si>
    <t>Spese in conto capitale Totale</t>
  </si>
  <si>
    <t>Rimborso prestiti Totale</t>
  </si>
  <si>
    <t>5</t>
  </si>
  <si>
    <t>Chiusura-Anticipazioni ricevuto da Istituto tesoriere/cassiere Totale</t>
  </si>
  <si>
    <t>7</t>
  </si>
  <si>
    <t>Spese per conto terzi e partite di giro Totale</t>
  </si>
  <si>
    <t>Anticipazioni da istituto tesoriere/cassiere Totale</t>
  </si>
  <si>
    <t>Entrate per conto terzi e partite di giro Totale</t>
  </si>
  <si>
    <t>FABBIETTI PAOLA</t>
  </si>
  <si>
    <t>9.01.01.02.001</t>
  </si>
  <si>
    <t>FINANZIAMENTO MINISTERIALE DECRETO 8 GENNAIO 2022</t>
  </si>
  <si>
    <t>LAVORI DI MESSA IN SICUREZZA E  CONSOLIDAMENTO PONTE DI VIA TASSO</t>
  </si>
  <si>
    <t>INCARICHI CONNESSI ALLA STESURA DEL NUOVO PGT</t>
  </si>
  <si>
    <t>AGGIORNAMENTO PUT: INTERVENTI MINORI E VALUTAZIONE SOLUZIONI E PROPOSTE</t>
  </si>
  <si>
    <t>01.06.1.04.01.02.003</t>
  </si>
  <si>
    <t xml:space="preserve">QUOTA UNA TANTUM PER DELEGA COMUNE ALBINO FUNZIONI PER GARA ATEM
</t>
  </si>
  <si>
    <t>FORNITURE EMERGENZA COVID - 19</t>
  </si>
  <si>
    <t>INTERVENTO STRAORDINARIO FAMIGLIE NON PRECEDENTEMENTE BENEFICIARIE DI CONTRIBUTI BIENNIO 2020-2021 PER FRONTEGGIARE EMERGENZA CAROVITA</t>
  </si>
  <si>
    <t xml:space="preserve">INTERVENTI A SEGUITO DEL TAVOLO AMMINISTRAZIONE SUI SENTIERI CONSOLIDATI </t>
  </si>
  <si>
    <t>12.09.2.02.01.09.999</t>
  </si>
  <si>
    <t>RIQUALIFICAZIONE VIALE ALBERATO DEL CIMITERO</t>
  </si>
  <si>
    <t>MANUTENZIONE STRAORDINARIA PATRIMONIO PUBBLICO LONNO</t>
  </si>
  <si>
    <t>08.02.2.02.01.09.999</t>
  </si>
  <si>
    <t>INTERVENTI RIQUALIFICAZIONE E MESSA IN SICUREZZA SCUOLE</t>
  </si>
  <si>
    <t>NUOVO ARCHIVIO</t>
  </si>
  <si>
    <t>01.02.2.05.99.99.999</t>
  </si>
  <si>
    <t xml:space="preserve">RIQUALIFICAZIONE URBANA VIA LOCATELLI </t>
  </si>
  <si>
    <t>REALIZZAZIONE LUOGO DISPERSIONE CENERI NEL CIMITERO</t>
  </si>
  <si>
    <t>INTERVENTI MINORI DI GESTIONE DEL DISSESTO GEOLOGICO E IDOGEOLOGICO</t>
  </si>
  <si>
    <t>RIQUALIFICAZIONE PIAZZA DI LONNO</t>
  </si>
  <si>
    <t>MANUTENZIONE ORDINARIA PATRIMONIO PUBBLICO</t>
  </si>
  <si>
    <t>08.02.1.03.02.09.008</t>
  </si>
  <si>
    <t>INTERVENTI STRAORDINARI IMPIANTI TERMICI COMUNALI</t>
  </si>
  <si>
    <t>PROGETTI DI RIGENERAZIONE URBANA TRA I COMUNI DI NEMBRO E PRADALUNGA</t>
  </si>
  <si>
    <t>EROGAZIONI LIBERALI E SPONSORIZZAZIONI PER INVESTIMENTI</t>
  </si>
  <si>
    <t>CONTRIBUTO DAL MINISTERO PER RISTORO DITTE TRASPORTO SCOLASTICO PER LOCKDOWN</t>
  </si>
  <si>
    <t>PNRR  M2C4I2.2- INV 2.2- CUP J49E20000020004- TRASFERIMENTI DA MINISTERI IN CONTO CAPITALE PER REALIZZAZIONE CONTROSOFFITTI SCUOLA SECONDARIA PRIMO GRADO</t>
  </si>
  <si>
    <t>FINANZIAMENTO MITE</t>
  </si>
  <si>
    <t xml:space="preserve">BANDO REGIONALE PER ACQUISTO CARRELLO POLIFUNZIONALE AD USO PROTEZIONE CIVILE
</t>
  </si>
  <si>
    <t xml:space="preserve">CONTRIBUTO MINISTERIALE SPESE ASSISTENZA
</t>
  </si>
  <si>
    <t xml:space="preserve">CONTRIBUTI ASILO NIDO IN RETE
</t>
  </si>
  <si>
    <t>CONTRIBUTO MINISTERIALE A SOSTEGNO UTENZE</t>
  </si>
  <si>
    <t>RIMBORSO MINISTERIALE ADEUGAMENTO INDENNITA' AMMINISTRATORI COMUNALI</t>
  </si>
  <si>
    <t>2.01.01.02.002</t>
  </si>
  <si>
    <t>3.02.02.01.002</t>
  </si>
  <si>
    <t>SANZIONI AMMINISTRATIVE, AMMENDE</t>
  </si>
  <si>
    <t>FORNITURA SERRAMENTI PALAZZO MUNICIPALE</t>
  </si>
  <si>
    <t>AUMENTI CONTRATTUALI DIPENDENTI</t>
  </si>
  <si>
    <t>01.03.1.01.01.01.001</t>
  </si>
  <si>
    <t>PROVENTI ATTIVITA' LABORATORIALI EXTRA SCOLASTICHE - PRIMARIA E SECONDARIA I GRADO</t>
  </si>
  <si>
    <t>RIMBORSO DA UNIONE</t>
  </si>
  <si>
    <t>INIZIATIVE PER BERGAMO E BRESCIA CAPITALE DELLA CULTURA 2023</t>
  </si>
  <si>
    <t>FINANZIAMENTI MINISTERIALI PNRR DIGITALE</t>
  </si>
  <si>
    <t>INVESTIMENTI PNRR</t>
  </si>
  <si>
    <t>GESTIONE SERVIZI PRIMA INFANZIA</t>
  </si>
  <si>
    <t>PRESTAZIONI DI SERVIZI PER LO SPORT
[CAMBIARE OGGETTO IN: CONTRIBUTI GESTIONE IMPIANTI SPORTIVI]</t>
  </si>
  <si>
    <t>CONTRIBUTO ALLA BANDA/CORALI
[CAMBIARE OGGETTO IN: CONTRIBUTI PER ASSOCIAZIONI MUSICALI]</t>
  </si>
  <si>
    <t>FONDI PER I COMUNI IN MERITO ALL'EMERGENZA PROFUGHI PROVENIENTI DELL'UCRAINA</t>
  </si>
  <si>
    <t>SPESA</t>
  </si>
  <si>
    <t>|</t>
  </si>
  <si>
    <t>ENTRATA</t>
  </si>
  <si>
    <t xml:space="preserve"> </t>
  </si>
  <si>
    <t>AVANZO ECONOMICO</t>
  </si>
  <si>
    <t>TITOLO 1</t>
  </si>
  <si>
    <t>TITOLO 2</t>
  </si>
  <si>
    <t>TITOLO 3</t>
  </si>
  <si>
    <t>TITOLO 4</t>
  </si>
  <si>
    <t>TITOLO 5</t>
  </si>
  <si>
    <t>QUOTA ONERI PARTE CORR</t>
  </si>
  <si>
    <t>TITOLO 6</t>
  </si>
  <si>
    <t>TITOLO 7</t>
  </si>
  <si>
    <t>FPV IN PARTE CORRENTE</t>
  </si>
  <si>
    <t>AVANZO PARTE CORRENTE</t>
  </si>
  <si>
    <t>=======================</t>
  </si>
  <si>
    <t/>
  </si>
  <si>
    <t>QUADRO DI CONTROLLO DEGLI EQUILIBRI DI BILANCIO 2023</t>
  </si>
  <si>
    <t>\R</t>
  </si>
  <si>
    <t>=======================~</t>
  </si>
  <si>
    <t>/C~{?}~</t>
  </si>
  <si>
    <t>======================================</t>
  </si>
  <si>
    <t>\L</t>
  </si>
  <si>
    <t>'--------------------------------~</t>
  </si>
  <si>
    <t xml:space="preserve">           S  P  E  S  E  </t>
  </si>
  <si>
    <t xml:space="preserve">E  N  T  R  A  T  E  </t>
  </si>
  <si>
    <t>---------------------------------------------------</t>
  </si>
  <si>
    <t>--------------------------------</t>
  </si>
  <si>
    <t>---------------------------------------</t>
  </si>
  <si>
    <t>-----------------------------------------</t>
  </si>
  <si>
    <t xml:space="preserve">    AVANZO DI </t>
  </si>
  <si>
    <t>FPV</t>
  </si>
  <si>
    <t xml:space="preserve">   TOTALE</t>
  </si>
  <si>
    <t>\V</t>
  </si>
  <si>
    <t>"|~</t>
  </si>
  <si>
    <t xml:space="preserve">    TITOLI</t>
  </si>
  <si>
    <t xml:space="preserve">   IMPORTO</t>
  </si>
  <si>
    <t xml:space="preserve">  TITOLO 1 2 3 </t>
  </si>
  <si>
    <t xml:space="preserve">   TITOLO 4</t>
  </si>
  <si>
    <t xml:space="preserve">   TITOLO 6</t>
  </si>
  <si>
    <t>AMMINISTRAZIONE</t>
  </si>
  <si>
    <t xml:space="preserve"> ENTRATE</t>
  </si>
  <si>
    <t>================================</t>
  </si>
  <si>
    <t>\C</t>
  </si>
  <si>
    <t>/FCI{?}~{DESTRA}{SALTO \C}</t>
  </si>
  <si>
    <t xml:space="preserve">   TITOLI  1</t>
  </si>
  <si>
    <t>OO.UU.  parte corr.</t>
  </si>
  <si>
    <t xml:space="preserve">   Spese correnti</t>
  </si>
  <si>
    <t>\N</t>
  </si>
  <si>
    <t>/ZNC{?}~~</t>
  </si>
  <si>
    <t xml:space="preserve">   TITOLO  2</t>
  </si>
  <si>
    <t xml:space="preserve">  Spese in conto capitale</t>
  </si>
  <si>
    <t xml:space="preserve">   TITOLO  4</t>
  </si>
  <si>
    <t xml:space="preserve">   Rimborso prestiti</t>
  </si>
  <si>
    <t xml:space="preserve">     TOTALI</t>
  </si>
  <si>
    <t>===============================</t>
  </si>
  <si>
    <t>differenza</t>
  </si>
  <si>
    <t>ONERI ASPETTATIVE E PERMESSI RETRIBUITI</t>
  </si>
  <si>
    <t>01.01.1.01.02.01.002</t>
  </si>
  <si>
    <t>CONTRIBUTO CASETTA DELL'ACQUA</t>
  </si>
  <si>
    <t>09.02.1.04.04.01.001</t>
  </si>
  <si>
    <t>RISTORO DITTA TRASPORTO SCOLASTICO PER LOCKDOWN</t>
  </si>
  <si>
    <t>10.05.1.04.03.99.999</t>
  </si>
  <si>
    <t>STIPENDI POLIZIA LOCALE</t>
  </si>
  <si>
    <t>ONERI POLIZIA LOCALE</t>
  </si>
  <si>
    <t>IRAP POLIZIA LOCALE</t>
  </si>
  <si>
    <t>(vuoto)</t>
  </si>
  <si>
    <t>SERVIZIO SPORTELLO PSICOLOGICO
[CAMBIARE OGGETTO IN: SERVIZI PSICOLOGICI PER LA SCUOLA]</t>
  </si>
  <si>
    <t>Previsione Anno 2025</t>
  </si>
  <si>
    <t>03.01.1.01.01.01.002</t>
  </si>
  <si>
    <t>03.01.1.01.02.01.001</t>
  </si>
  <si>
    <t>03.01.1.02.01.01.001</t>
  </si>
  <si>
    <t>MESSA IN SICUREZZA TRATTO STRADALE VIA LOCATELLI</t>
  </si>
  <si>
    <t>Anno 2023</t>
  </si>
  <si>
    <t>Anno 2024</t>
  </si>
  <si>
    <t>Anno 2025</t>
  </si>
  <si>
    <t>2.01.01.01.999</t>
  </si>
  <si>
    <t>SANZIONI DA CODICE DELLA STRADA</t>
  </si>
  <si>
    <t>RIMBORSO QUOTE COMUNI GESTIONE ASSOCIATA POLIZIA LOCALE PER PERSONALE</t>
  </si>
  <si>
    <t>RIMBORSO COMUNI SPESE GENERALI GESTIONE ASSOCIATA POLIZIA LOCALE</t>
  </si>
  <si>
    <t>COMANDANTE PL</t>
  </si>
  <si>
    <t>Entrate da riduzione di attività finanziarie Totale</t>
  </si>
  <si>
    <t>(vuoto) Totale</t>
  </si>
  <si>
    <t>03.01.1.03.02.09.011</t>
  </si>
  <si>
    <t>03.01.1.03.02.05.001</t>
  </si>
  <si>
    <t>03.01.1.03.02.05.004</t>
  </si>
  <si>
    <t>03.01.1.03.02.05.006</t>
  </si>
  <si>
    <t>03.01.1.03.02.05.005</t>
  </si>
  <si>
    <t>03.01.1.03.01.02.004</t>
  </si>
  <si>
    <t>03.01.1.01.01.01.003</t>
  </si>
  <si>
    <t>03.01.1.03.01.02.001</t>
  </si>
  <si>
    <t>03.01.1.03.02.99.999</t>
  </si>
  <si>
    <t>03.01.1.03.02.19.001</t>
  </si>
  <si>
    <t>PONTE RADIO POLIZIA LOCALE</t>
  </si>
  <si>
    <t>ABBONAMENTI BANCHE DATI - POLIZIA LOCALE</t>
  </si>
  <si>
    <t>MANUTENZIONE BENI STRUMENTALI POLIZIA LOCALE</t>
  </si>
  <si>
    <t>TELEFONIA POLIZIA LOCALE</t>
  </si>
  <si>
    <t>ENERGIA ELETTRICA - POLIZIA LOCALE</t>
  </si>
  <si>
    <t>SPESE DI RISCALDAMENTO - POLIZIA LOCALE</t>
  </si>
  <si>
    <t>FORNITURA ACQUA - POLIZIA LOCALE</t>
  </si>
  <si>
    <t>ACQUISTO VESTIARIO POLIZIA LOCALE</t>
  </si>
  <si>
    <t>LAVORO STRAORDINARIO POLIZIA LOCALE</t>
  </si>
  <si>
    <t>CARTA CANCELLERIA E STAMPATI POLIZIA LOCALE</t>
  </si>
  <si>
    <t>SPESE GESTIONE NOTIFICHE POLIZIA LOCALE</t>
  </si>
  <si>
    <t>MANUTENZIONE SOFTWARE POLIZIA LOCALE</t>
  </si>
  <si>
    <t>MANUTENZIONE STRAORDINARIA SERVIZI IGIENICI - SCUOLA SECONDARIA I GRADO `ENEA TALPINO`</t>
  </si>
  <si>
    <t>SISTEMAZIONE E MESSA IN SICUREZZA PARCHEGGIO VIA LEONARDO DA VINCI - LONNO</t>
  </si>
  <si>
    <t>PNRR M2C4I2.2- INV 2.2 - RIQUALIFICAZIONE IMPIANTI DI ILLUMINAZIONE PUBBLICA 3° LOTTO - CUP J42E23000090001</t>
  </si>
  <si>
    <t>Previsione Anno 2026</t>
  </si>
  <si>
    <t>01.01.2.05.99.99.999</t>
  </si>
  <si>
    <t>STRUTTURA SPORTIVA - PALESTRA GAVARNO</t>
  </si>
  <si>
    <t>MANUTENZIONE STRAORDINARIA SERVIZI IGIENICI -  MUNICIPIO E SCUOLA PRIMARIA CAPOLUOGO</t>
  </si>
  <si>
    <t>RIFACIMENTO SOTTOSERVIZI - SCUOLA SECONDARIA I GRADO `ENEA TALPINO`</t>
  </si>
  <si>
    <t>FINANZIAMENTO PROVINCIA PER PEBA</t>
  </si>
  <si>
    <t>CONTRIBUTI REGIONALI PER PROGETTI SETTORE SERVIZIA ALLA PERSONA</t>
  </si>
  <si>
    <t>CONTRIBUTO REGIONALE ATTREZZATURE PROTEZIONE CIVILE</t>
  </si>
  <si>
    <t>CONTRIBUTO COMUNITA' MONTANA PER INTERVENTI SUL TERRITORIO</t>
  </si>
  <si>
    <t>PIGOLOTTI LUIGI</t>
  </si>
  <si>
    <t>SERVIZIO AUSILIARI ATTRAVERSAMENTO</t>
  </si>
  <si>
    <t>03.01.1.03.02.13.999</t>
  </si>
  <si>
    <t>PRESTAZIONI DI SERVIZI DIVERSE UFFICIO TECNICO</t>
  </si>
  <si>
    <t>01.06.1.03.02.99.000</t>
  </si>
  <si>
    <t>FONDO POLITICHE PER LA FAMIGLIA</t>
  </si>
  <si>
    <t>12.05.1.03.02.15.999</t>
  </si>
  <si>
    <t>ACQUISTO ARREDO E MATERIALE TECNOLOGICI - SCUOLA PRIMARIA</t>
  </si>
  <si>
    <t>ACQUISTO ARREDI ASILO NIDO</t>
  </si>
  <si>
    <t>SPESE DI FORMAZIONE POLIZIA LOCALE</t>
  </si>
  <si>
    <t>ACQUISTO ATTREZZATURE POLIZIA LOCALE</t>
  </si>
  <si>
    <t>03.01.1.03.02.04.004</t>
  </si>
  <si>
    <t>03.01.2.02.01.05.999</t>
  </si>
  <si>
    <t>MANUTENZIONE STRAORDINARIA PATRIMONIO COMUNALE</t>
  </si>
  <si>
    <t>LAVORI DI REALIZZAZIONE VASCA DI ACCUMULO PRESSO IL CENTRO SPORTIVO SALETTI</t>
  </si>
  <si>
    <t xml:space="preserve">FINANZIAMENTO REGIONALE VASCA DI ACCUMULO PRESSO IL CENTRO SPORTIVO SALETTI </t>
  </si>
  <si>
    <t>RIMBORSO GESTIONE BONUS GAS</t>
  </si>
  <si>
    <t>SPESE DI CONNETTIVITA'</t>
  </si>
  <si>
    <t>RIMBORSO QUOTE MUTUI SII</t>
  </si>
  <si>
    <t>Entrate Totali</t>
  </si>
  <si>
    <t>entrate totali</t>
  </si>
  <si>
    <t>Uscite totali</t>
  </si>
  <si>
    <t>Uscite Totali</t>
  </si>
  <si>
    <t>BANDO FONDAZIONE CARIPLO SOS PATRIMONIO – BANDI 2023 ARTE E CULTURA</t>
  </si>
  <si>
    <t>Differenza</t>
  </si>
  <si>
    <t>FINANZIAMENTO REGIONALE POLIZIA LOCALE</t>
  </si>
  <si>
    <t>FINANZIAMENTO PROVINCIALE OPERE PUBBLICHE</t>
  </si>
  <si>
    <t>FINANZIAMENTO REGIONALE PER OPERE PUBBLICHE</t>
  </si>
  <si>
    <t>TRASFERIMENTO A PARROCCHIA PER GESTIONE C.R.E. CAMBIARE IN TRASFERIMENTI A SOGGETTI DIVERSI PER CRE</t>
  </si>
  <si>
    <t>CONSIGLIO COMUNALE DEI RAGAZZI E DELLE RAGAZZE - CCRR</t>
  </si>
  <si>
    <t>SERVIZI PSICOLOGICI PER LA SCUOLA]</t>
  </si>
  <si>
    <t>ACQUISTO ARREDO E MATERIALE TECNOLOGICI - SCUOLE</t>
  </si>
  <si>
    <t>Previsione 2026</t>
  </si>
  <si>
    <t>Previsione 2027</t>
  </si>
  <si>
    <t>Previsione Anno 2027</t>
  </si>
  <si>
    <t>LAVORO STRAORDINARIO POLIZIA LOCALE PER PRIVATI</t>
  </si>
  <si>
    <t>ENTRATE DA POLIZIA LOCALE PER SOGGETTI TERZI PRIVATI</t>
  </si>
  <si>
    <t>SERVIZI SPECIALI POLIZIA LOCALE</t>
  </si>
  <si>
    <t>Assestato 2024</t>
  </si>
  <si>
    <t>REALIZZAZIONE "BARACCA DEI MINATORI" - FINANZIAMENTO BIM</t>
  </si>
  <si>
    <t xml:space="preserve">RIMBORSO UTENZE </t>
  </si>
  <si>
    <t>CONTRIBUTI ENTI DIVERSI</t>
  </si>
  <si>
    <t>4.02.01.02.000</t>
  </si>
  <si>
    <t>FONDI DA MINISTERO PER ADEGUAMENTO PREZZI PER OPERE PUBBLICHE</t>
  </si>
  <si>
    <t>MASSA VESTIARIO UFFICIO TECNICO</t>
  </si>
  <si>
    <t>01.06.1.03.01.02.004</t>
  </si>
  <si>
    <t xml:space="preserve">SERVIZI INTEGRATI PER PROTEZIONE CIVILE </t>
  </si>
  <si>
    <t>11.01.1.03.02.05.999</t>
  </si>
  <si>
    <t>INTERVENTI DI SOMMA URGENZA</t>
  </si>
  <si>
    <t>REALIZZAZIONE "BARACCA DEI MINATORI"</t>
  </si>
  <si>
    <t>05.02.2.02.01.10.009</t>
  </si>
  <si>
    <t>QUOTA VOUCHER SERVIZIO ASSISTENZA DOMICILIARE</t>
  </si>
  <si>
    <t>ATTREZZATURE E AUSILI PER ALUNNI IN CONDIZIONE DI DISABILITÀ</t>
  </si>
  <si>
    <t>04.06.2.02.01.05.000</t>
  </si>
  <si>
    <t>REALIZZAZIONE MURO DI CONTENIMENTO VIA TREVASCO</t>
  </si>
  <si>
    <t>RISANAMENTO CONSERVATIVO ED EFFICIENTAMENTO ENERGETICO IMMOBILE SITO IN VIA RONCHETTI CA' DI LADER - EX BIBLIOTECA</t>
  </si>
  <si>
    <t>RIQUALIFICAZIONE CENTRO DI RACCOLTA COMUNALE</t>
  </si>
  <si>
    <t>REALIZZAZIONE NUOVA ROTATORIA VIA ACQUA DEI BUOI</t>
  </si>
  <si>
    <t xml:space="preserve">FINANZIAMENTO BIM </t>
  </si>
  <si>
    <t xml:space="preserve">FORNITURA NUOVI IMPIANTI PER PARCHEGGIO MULTIPIANO  E STRADE COMUNALI </t>
  </si>
  <si>
    <t>CONTRIBUTI GESTIONE IMPIANTI SPORTIVI</t>
  </si>
  <si>
    <t>ACQUISTO AUTOMEZZO POLIZIA LOCALE</t>
  </si>
  <si>
    <t>03.01.2.02.01.01.001</t>
  </si>
  <si>
    <t>INTERVENTI CENTRO SPORTIVO SALETTI</t>
  </si>
  <si>
    <t>FINANZIAMENTO REGIONALE CENTRO SPORTIVO SALETTI</t>
  </si>
  <si>
    <t>4.02.01.02.002</t>
  </si>
  <si>
    <t>MANUT. STRAORDINARIA-CASE COMUNALI</t>
  </si>
  <si>
    <t>01.06.2.02.01.09.016</t>
  </si>
  <si>
    <t>06.01.2.02.01.09.002</t>
  </si>
  <si>
    <t>09.03.2</t>
  </si>
  <si>
    <t>3.05.99.02.00</t>
  </si>
  <si>
    <t>FONDI INCENTIVANTI IL PERSONALE</t>
  </si>
  <si>
    <t>IMPOSTA DI SOGGIORNO</t>
  </si>
  <si>
    <t>MUTUI</t>
  </si>
  <si>
    <t>6.03.01.04.003</t>
  </si>
  <si>
    <t>ACCERTAMENTI IMU  ANNI PRECEDENTI</t>
  </si>
  <si>
    <t>PRESTAZIONI DI SERVIZI PER VERIFICHE TRIBUTARIE IMU E CATASTO</t>
  </si>
  <si>
    <t>1.01.01.41.001</t>
  </si>
  <si>
    <t>Previsione 2028</t>
  </si>
  <si>
    <t>Previsione Anno 2028</t>
  </si>
  <si>
    <t>SONZOGNI LISA</t>
  </si>
  <si>
    <t>ACCANTONAMENTO FONDO FINANZA PUBBLICA</t>
  </si>
  <si>
    <t>20.01.1.10.01.07.001</t>
  </si>
  <si>
    <t>RIMBORSO SPESE PASTI A DOMICILIO</t>
  </si>
  <si>
    <t>2.01.01.02.006</t>
  </si>
  <si>
    <t>CONTRIBUTO PER NUOVI SERRAMENTI MUNICIPIO</t>
  </si>
  <si>
    <t>CONTRIBUTO COMUNITA' MONTANA EVENTI CULTURALI</t>
  </si>
  <si>
    <t>SPESE PER DEPOSITERIA VEICOLI</t>
  </si>
  <si>
    <t>08.02.1.03.02.99.002</t>
  </si>
  <si>
    <t>INCARICO PER EFFETTUAZIONE PERIZIE AGENZIA ENTRATE</t>
  </si>
  <si>
    <t>PROGETTAZIONE CASERMA CARABINIERI</t>
  </si>
  <si>
    <t>ACQUISTO BENI PER PROGETTI LAVORO</t>
  </si>
  <si>
    <t>17.01.2.05.99.99.999</t>
  </si>
  <si>
    <t>09.02.2.05.99.99.999</t>
  </si>
  <si>
    <t>REALIZZAZIONE CABINA ELETTRICA</t>
  </si>
  <si>
    <t>SCALA PUBBLICA VIA DON ADOBATI PIAZZO</t>
  </si>
  <si>
    <t>Assestato Anno 2025</t>
  </si>
  <si>
    <t>Assestato 2025</t>
  </si>
  <si>
    <t>FONDO SPECIALE EQUITA' LIVELLO SERVIZI (TRASPORTO DISABILI)</t>
  </si>
  <si>
    <t>FONDO SPECIALE EQUITA' - (POTENZIAMENTO SERVIZI SOCIALI)</t>
  </si>
  <si>
    <t>CONFERENZA STATO-CITTA': CONTRIBUTO PER LE SPESE DI AFFIDAMENTI DEI MINORI</t>
  </si>
  <si>
    <t>DORDI LAURA</t>
  </si>
  <si>
    <t>ALIENAZIONE BENI MOBILI</t>
  </si>
  <si>
    <t>4.04.01.01.001</t>
  </si>
  <si>
    <t>COMUNITA' MONTANA PER RIM</t>
  </si>
  <si>
    <t>01.03.1.01.01.01.004</t>
  </si>
  <si>
    <t>WELFARE INTEGRATIVO POLIZIA LOCALE</t>
  </si>
  <si>
    <t>PRESTAZIONE DI SERVIZI SPECIALISTICI - SETTORE SERVIZI ALLA PERSONA</t>
  </si>
  <si>
    <t>TRASFERIMENTI GRUPPO PROTEZIONE CIVILE</t>
  </si>
  <si>
    <t>FORNITURA ACQUA ANTINCENDIO</t>
  </si>
  <si>
    <t>GIOCHI AREA VERDE</t>
  </si>
  <si>
    <t>08.01.2.02.01.05.999</t>
  </si>
  <si>
    <t>ACQUISTO AUTOMEZZO</t>
  </si>
  <si>
    <t>01.06.2.05.99.99.999</t>
  </si>
  <si>
    <t>MONETIZZAZIONE</t>
  </si>
  <si>
    <t>eliminare</t>
  </si>
  <si>
    <t>SERVIZIO RACCOLTA E TRASPORTO RSU</t>
  </si>
  <si>
    <t>SERVIZIO TRATTAMENTO E RECUPERO RIFIUTI ORGANICI</t>
  </si>
  <si>
    <t xml:space="preserve">SERVIZIO TRATTAMENTO E SMALTIMENTO RIFIUTI INDIFFERENZIATI </t>
  </si>
  <si>
    <t>RIQUALIFICAZIONE BOSCO DI CITTA' - MEMORIALE - OASI SALETTI</t>
  </si>
  <si>
    <t>RIQUALIFICAZIONE VIA MERCATORUM</t>
  </si>
  <si>
    <t>ABBATTIMENTO BARRIERE ARCHITETTONICHE SCUOLA PARIMARIA DI VIA ZILIOLI</t>
  </si>
  <si>
    <t>FINANZIAMENTO GAL PER RIQUALIFICAZIONE BOSCO DI CITTA' - MEMORIALE - OASI SALETTI</t>
  </si>
  <si>
    <t>FINANZIAMENTO GAL PER RIQUALIFICAZIONE VIA MERCATORUM</t>
  </si>
  <si>
    <t>FINANZIAMENTO MIUR PER ABBATTIMENTO BARRIERE ARCHITETTONICHE SCUOLA PARIMARIA DI VIA ZILIOLI</t>
  </si>
  <si>
    <t>RIQUALIFICAZIONE VIA SANT JESUS</t>
  </si>
  <si>
    <t>SISTEMAZIONE VIA ROMA (DA PIAZZA LIBERTA' E PASSAGGIO VICARI)</t>
  </si>
  <si>
    <t>RIQUALIFICAZIONE ENERGETICA SCUOLA SECONDARIA DI I GRADO</t>
  </si>
  <si>
    <t>FINANZIAMENTO MIUR RIQUALIFICAZIONE ENERGETICA SCUOLA SECONDARIA DI I GRADO</t>
  </si>
  <si>
    <t>RIQUALIFICAZIONE IMPIANTI DI ILLUMINAZIONE PUBBLICA</t>
  </si>
  <si>
    <t>REGIMAZIONE IDRAULICA DEPOSITO ATTREZZI CENTRO SPORTIVO SALETTI</t>
  </si>
  <si>
    <t>CENTRO TENNIS</t>
  </si>
  <si>
    <t xml:space="preserve">RE LAMPING SCUOLA INFANZIA </t>
  </si>
  <si>
    <t>FINANZIAMENTO CONTO TERMICO RE LAMPING SCUOLA INFANZIA</t>
  </si>
  <si>
    <t>RIFACIMENTO TETTO CIMITERO</t>
  </si>
  <si>
    <t>CONTRIBUTO AL GAL PER MAPPATURA ALBERI</t>
  </si>
  <si>
    <t>SPESA PER SOPRALLUOGHI PER IDONEITA' ALLOGGIO</t>
  </si>
  <si>
    <t>RIMBORSO SPESE SOPRALLUOGHI IDONEITA' ALLOGGIATIVE</t>
  </si>
  <si>
    <t>SANATORIE E SANZIONI EDILIZIE</t>
  </si>
  <si>
    <t>MANUTENZIONE STRAORDINARIA PONTI PISTE CICLABILI CMVS</t>
  </si>
  <si>
    <t>08.01.2.02.01.99.999</t>
  </si>
  <si>
    <t>08.02.1.03.02.09.999</t>
  </si>
  <si>
    <t>08.01.1.04.01.02.999</t>
  </si>
  <si>
    <t>04.01.2.02.01.04.002</t>
  </si>
  <si>
    <t>FINANZIAMENTO REGIONE LOMBARDIA</t>
  </si>
  <si>
    <t>LAVORI DI ALLARGAMENTO STRADALE VIA SOTTOCORNA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</si>
</sst>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_);\(#,##0\)"/>
    <numFmt numFmtId="166" formatCode="#,##0.00_);\(#,##0.00\)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0"/>
      <color rgb="FF008080"/>
      <name val="Calibri"/>
      <family val="2"/>
      <scheme val="minor"/>
    </font>
    <font>
      <b/>
      <strike/>
      <sz val="10"/>
      <color rgb="FFFF0000"/>
      <name val="Calibri"/>
      <family val="2"/>
      <scheme val="minor"/>
    </font>
    <font>
      <b/>
      <strike/>
      <u/>
      <sz val="10"/>
      <color rgb="FFFF0000"/>
      <name val="Calibri"/>
      <family val="2"/>
      <scheme val="minor"/>
    </font>
    <font>
      <b/>
      <sz val="18"/>
      <name val="Arial"/>
      <family val="2"/>
    </font>
    <font>
      <b/>
      <sz val="12"/>
      <name val="Calibri"/>
      <family val="2"/>
    </font>
    <font>
      <sz val="10"/>
      <color theme="1"/>
      <name val="Arial"/>
      <family val="2"/>
    </font>
    <font>
      <b/>
      <sz val="18"/>
      <color indexed="56"/>
      <name val="Arial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3"/>
      <color indexed="9"/>
      <name val="Calibri"/>
      <family val="2"/>
    </font>
    <font>
      <b/>
      <sz val="10.5"/>
      <color indexed="8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u/>
      <sz val="9"/>
      <color indexed="8"/>
      <name val="Calibri"/>
      <family val="2"/>
    </font>
    <font>
      <i/>
      <sz val="9"/>
      <color indexed="8"/>
      <name val="Calibri"/>
      <family val="2"/>
    </font>
    <font>
      <strike/>
      <sz val="9"/>
      <color indexed="8"/>
      <name val="Calibri"/>
      <family val="2"/>
    </font>
    <font>
      <u/>
      <sz val="9"/>
      <color indexed="8"/>
      <name val="Calibri"/>
      <family val="2"/>
    </font>
    <font>
      <b/>
      <strike/>
      <sz val="9"/>
      <color indexed="8"/>
      <name val="Calibri"/>
      <family val="2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0"/>
      <name val="MS Sans Serif"/>
      <family val="2"/>
    </font>
    <font>
      <b/>
      <sz val="10"/>
      <color rgb="FFFF0000"/>
      <name val="Arial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"/>
      <family val="2"/>
    </font>
    <font>
      <sz val="10"/>
      <name val="Calibri"/>
      <scheme val="minor"/>
    </font>
    <font>
      <sz val="11"/>
      <color theme="1"/>
      <name val="Calibri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theme="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rgb="FF305E9A"/>
      </left>
      <right style="thin">
        <color rgb="FF305E9A"/>
      </right>
      <top style="thin">
        <color rgb="FF305E9A"/>
      </top>
      <bottom style="thin">
        <color rgb="FF305E9A"/>
      </bottom>
      <diagonal/>
    </border>
    <border>
      <left/>
      <right/>
      <top style="double">
        <color theme="1"/>
      </top>
      <bottom style="thin">
        <color theme="1"/>
      </bottom>
      <diagonal/>
    </border>
  </borders>
  <cellStyleXfs count="313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7" applyNumberFormat="0" applyAlignment="0" applyProtection="0"/>
    <xf numFmtId="0" fontId="18" fillId="14" borderId="8" applyNumberFormat="0" applyAlignment="0" applyProtection="0"/>
    <xf numFmtId="0" fontId="19" fillId="14" borderId="7" applyNumberFormat="0" applyAlignment="0" applyProtection="0"/>
    <xf numFmtId="0" fontId="20" fillId="0" borderId="9" applyNumberFormat="0" applyFill="0" applyAlignment="0" applyProtection="0"/>
    <xf numFmtId="0" fontId="3" fillId="15" borderId="10" applyNumberFormat="0" applyAlignment="0" applyProtection="0"/>
    <xf numFmtId="0" fontId="21" fillId="0" borderId="0" applyNumberFormat="0" applyFill="0" applyBorder="0" applyAlignment="0" applyProtection="0"/>
    <xf numFmtId="0" fontId="1" fillId="16" borderId="11" applyNumberFormat="0" applyFont="0" applyAlignment="0" applyProtection="0"/>
    <xf numFmtId="0" fontId="22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5" fillId="3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4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7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" fillId="35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46" fillId="0" borderId="0"/>
    <xf numFmtId="38" fontId="5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93"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164" fontId="6" fillId="0" borderId="0" xfId="1" applyFont="1" applyFill="1" applyBorder="1"/>
    <xf numFmtId="0" fontId="7" fillId="0" borderId="0" xfId="0" applyFont="1"/>
    <xf numFmtId="0" fontId="7" fillId="0" borderId="0" xfId="0" applyFont="1" applyAlignment="1">
      <alignment wrapText="1"/>
    </xf>
    <xf numFmtId="164" fontId="7" fillId="0" borderId="0" xfId="1" applyFont="1" applyFill="1" applyBorder="1"/>
    <xf numFmtId="0" fontId="8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4" fillId="9" borderId="0" xfId="0" applyFont="1" applyFill="1"/>
    <xf numFmtId="0" fontId="10" fillId="9" borderId="1" xfId="0" applyFont="1" applyFill="1" applyBorder="1"/>
    <xf numFmtId="0" fontId="10" fillId="9" borderId="1" xfId="0" applyFont="1" applyFill="1" applyBorder="1" applyAlignment="1">
      <alignment wrapText="1"/>
    </xf>
    <xf numFmtId="0" fontId="10" fillId="9" borderId="2" xfId="0" applyFont="1" applyFill="1" applyBorder="1"/>
    <xf numFmtId="0" fontId="10" fillId="9" borderId="3" xfId="0" applyFont="1" applyFill="1" applyBorder="1" applyAlignment="1">
      <alignment wrapText="1"/>
    </xf>
    <xf numFmtId="0" fontId="4" fillId="9" borderId="0" xfId="0" applyFont="1" applyFill="1" applyAlignment="1">
      <alignment horizontal="right"/>
    </xf>
    <xf numFmtId="0" fontId="4" fillId="9" borderId="0" xfId="0" applyFont="1" applyFill="1" applyAlignment="1">
      <alignment wrapText="1"/>
    </xf>
    <xf numFmtId="0" fontId="9" fillId="0" borderId="0" xfId="0" applyFont="1"/>
    <xf numFmtId="0" fontId="23" fillId="0" borderId="1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0" fontId="23" fillId="0" borderId="16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28" fillId="0" borderId="0" xfId="0" applyFont="1"/>
    <xf numFmtId="0" fontId="30" fillId="0" borderId="21" xfId="49" applyFont="1" applyBorder="1" applyAlignment="1">
      <alignment horizontal="left" vertical="top"/>
    </xf>
    <xf numFmtId="0" fontId="30" fillId="0" borderId="22" xfId="49" applyFont="1" applyBorder="1" applyAlignment="1">
      <alignment horizontal="left" vertical="top"/>
    </xf>
    <xf numFmtId="0" fontId="30" fillId="0" borderId="0" xfId="49" applyFont="1" applyAlignment="1">
      <alignment horizontal="left" vertical="top"/>
    </xf>
    <xf numFmtId="0" fontId="31" fillId="36" borderId="21" xfId="0" applyFont="1" applyFill="1" applyBorder="1" applyAlignment="1">
      <alignment horizontal="right" vertical="top" wrapText="1"/>
    </xf>
    <xf numFmtId="0" fontId="31" fillId="36" borderId="2" xfId="0" applyFont="1" applyFill="1" applyBorder="1" applyAlignment="1">
      <alignment horizontal="center" vertical="top" wrapText="1"/>
    </xf>
    <xf numFmtId="0" fontId="31" fillId="36" borderId="22" xfId="0" applyFont="1" applyFill="1" applyBorder="1" applyAlignment="1">
      <alignment horizontal="center" vertical="top" wrapText="1"/>
    </xf>
    <xf numFmtId="0" fontId="32" fillId="36" borderId="22" xfId="0" applyFont="1" applyFill="1" applyBorder="1" applyAlignment="1">
      <alignment horizontal="left" vertical="top" wrapText="1"/>
    </xf>
    <xf numFmtId="0" fontId="31" fillId="36" borderId="22" xfId="0" applyFont="1" applyFill="1" applyBorder="1" applyAlignment="1">
      <alignment horizontal="right" vertical="top" wrapText="1"/>
    </xf>
    <xf numFmtId="0" fontId="33" fillId="37" borderId="21" xfId="0" applyFont="1" applyFill="1" applyBorder="1" applyAlignment="1">
      <alignment horizontal="right" vertical="top"/>
    </xf>
    <xf numFmtId="0" fontId="33" fillId="37" borderId="2" xfId="0" applyFont="1" applyFill="1" applyBorder="1" applyAlignment="1">
      <alignment horizontal="center" vertical="top"/>
    </xf>
    <xf numFmtId="0" fontId="33" fillId="37" borderId="22" xfId="0" applyFont="1" applyFill="1" applyBorder="1" applyAlignment="1">
      <alignment horizontal="center" vertical="top"/>
    </xf>
    <xf numFmtId="0" fontId="33" fillId="37" borderId="22" xfId="0" applyFont="1" applyFill="1" applyBorder="1" applyAlignment="1">
      <alignment horizontal="left" vertical="top" wrapText="1"/>
    </xf>
    <xf numFmtId="0" fontId="33" fillId="37" borderId="22" xfId="0" applyFont="1" applyFill="1" applyBorder="1" applyAlignment="1">
      <alignment horizontal="right" vertical="top"/>
    </xf>
    <xf numFmtId="0" fontId="34" fillId="38" borderId="21" xfId="0" applyFont="1" applyFill="1" applyBorder="1" applyAlignment="1">
      <alignment horizontal="right" vertical="top"/>
    </xf>
    <xf numFmtId="0" fontId="34" fillId="38" borderId="2" xfId="0" applyFont="1" applyFill="1" applyBorder="1" applyAlignment="1">
      <alignment horizontal="center" vertical="top"/>
    </xf>
    <xf numFmtId="0" fontId="34" fillId="38" borderId="22" xfId="0" applyFont="1" applyFill="1" applyBorder="1" applyAlignment="1">
      <alignment horizontal="center" vertical="top"/>
    </xf>
    <xf numFmtId="0" fontId="34" fillId="38" borderId="22" xfId="0" applyFont="1" applyFill="1" applyBorder="1" applyAlignment="1">
      <alignment vertical="top"/>
    </xf>
    <xf numFmtId="0" fontId="34" fillId="38" borderId="22" xfId="0" applyFont="1" applyFill="1" applyBorder="1" applyAlignment="1">
      <alignment horizontal="right" vertical="top"/>
    </xf>
    <xf numFmtId="0" fontId="32" fillId="39" borderId="21" xfId="0" applyFont="1" applyFill="1" applyBorder="1" applyAlignment="1">
      <alignment horizontal="right" vertical="top"/>
    </xf>
    <xf numFmtId="0" fontId="32" fillId="39" borderId="2" xfId="0" applyFont="1" applyFill="1" applyBorder="1" applyAlignment="1">
      <alignment horizontal="center" vertical="top"/>
    </xf>
    <xf numFmtId="0" fontId="32" fillId="39" borderId="22" xfId="0" applyFont="1" applyFill="1" applyBorder="1" applyAlignment="1">
      <alignment horizontal="center" vertical="top"/>
    </xf>
    <xf numFmtId="0" fontId="32" fillId="39" borderId="22" xfId="0" applyFont="1" applyFill="1" applyBorder="1" applyAlignment="1">
      <alignment horizontal="left" vertical="top" indent="1"/>
    </xf>
    <xf numFmtId="0" fontId="32" fillId="39" borderId="22" xfId="0" applyFont="1" applyFill="1" applyBorder="1" applyAlignment="1">
      <alignment horizontal="right" vertical="top"/>
    </xf>
    <xf numFmtId="0" fontId="35" fillId="0" borderId="21" xfId="0" applyFont="1" applyBorder="1" applyAlignment="1">
      <alignment horizontal="right" vertical="top"/>
    </xf>
    <xf numFmtId="0" fontId="35" fillId="0" borderId="2" xfId="0" applyFont="1" applyBorder="1" applyAlignment="1">
      <alignment horizontal="center" vertical="top"/>
    </xf>
    <xf numFmtId="0" fontId="35" fillId="0" borderId="22" xfId="0" applyFont="1" applyBorder="1" applyAlignment="1">
      <alignment horizontal="center" vertical="top"/>
    </xf>
    <xf numFmtId="0" fontId="35" fillId="0" borderId="22" xfId="0" applyFont="1" applyBorder="1" applyAlignment="1">
      <alignment horizontal="left" vertical="top" wrapText="1" indent="2"/>
    </xf>
    <xf numFmtId="0" fontId="35" fillId="0" borderId="22" xfId="0" applyFont="1" applyBorder="1" applyAlignment="1">
      <alignment horizontal="right" vertical="top"/>
    </xf>
    <xf numFmtId="0" fontId="36" fillId="0" borderId="21" xfId="0" applyFont="1" applyBorder="1" applyAlignment="1">
      <alignment horizontal="right" vertical="top"/>
    </xf>
    <xf numFmtId="0" fontId="36" fillId="0" borderId="2" xfId="0" applyFont="1" applyBorder="1" applyAlignment="1">
      <alignment horizontal="center" vertical="top"/>
    </xf>
    <xf numFmtId="0" fontId="36" fillId="0" borderId="22" xfId="0" applyFont="1" applyBorder="1" applyAlignment="1">
      <alignment horizontal="center" vertical="top"/>
    </xf>
    <xf numFmtId="0" fontId="36" fillId="0" borderId="22" xfId="0" applyFont="1" applyBorder="1" applyAlignment="1">
      <alignment horizontal="left" vertical="top" wrapText="1" indent="4"/>
    </xf>
    <xf numFmtId="0" fontId="36" fillId="0" borderId="22" xfId="0" applyFont="1" applyBorder="1" applyAlignment="1">
      <alignment horizontal="right" vertical="top"/>
    </xf>
    <xf numFmtId="0" fontId="37" fillId="0" borderId="22" xfId="0" applyFont="1" applyBorder="1" applyAlignment="1">
      <alignment horizontal="left" vertical="top" wrapText="1" indent="2"/>
    </xf>
    <xf numFmtId="0" fontId="38" fillId="0" borderId="22" xfId="0" applyFont="1" applyBorder="1" applyAlignment="1">
      <alignment horizontal="left" vertical="top" wrapText="1" indent="4"/>
    </xf>
    <xf numFmtId="0" fontId="35" fillId="0" borderId="21" xfId="0" applyFont="1" applyBorder="1" applyAlignment="1">
      <alignment horizontal="right" vertical="top" wrapText="1"/>
    </xf>
    <xf numFmtId="0" fontId="35" fillId="0" borderId="2" xfId="0" applyFont="1" applyBorder="1" applyAlignment="1">
      <alignment horizontal="center" vertical="top" wrapText="1"/>
    </xf>
    <xf numFmtId="0" fontId="35" fillId="0" borderId="22" xfId="0" applyFont="1" applyBorder="1" applyAlignment="1">
      <alignment horizontal="center" vertical="top" wrapText="1"/>
    </xf>
    <xf numFmtId="0" fontId="35" fillId="0" borderId="22" xfId="0" applyFont="1" applyBorder="1" applyAlignment="1">
      <alignment horizontal="right" vertical="top" wrapText="1"/>
    </xf>
    <xf numFmtId="0" fontId="33" fillId="37" borderId="22" xfId="0" applyFont="1" applyFill="1" applyBorder="1" applyAlignment="1">
      <alignment horizontal="left" vertical="top"/>
    </xf>
    <xf numFmtId="0" fontId="36" fillId="0" borderId="2" xfId="0" applyFont="1" applyBorder="1" applyAlignment="1">
      <alignment horizontal="center" vertical="top" wrapText="1"/>
    </xf>
    <xf numFmtId="0" fontId="34" fillId="38" borderId="22" xfId="0" applyFont="1" applyFill="1" applyBorder="1" applyAlignment="1">
      <alignment vertical="top" wrapText="1"/>
    </xf>
    <xf numFmtId="0" fontId="32" fillId="39" borderId="22" xfId="0" applyFont="1" applyFill="1" applyBorder="1" applyAlignment="1">
      <alignment horizontal="left" vertical="top" wrapText="1" indent="1"/>
    </xf>
    <xf numFmtId="0" fontId="35" fillId="0" borderId="22" xfId="0" applyFont="1" applyBorder="1" applyAlignment="1">
      <alignment horizontal="left" wrapText="1" indent="2"/>
    </xf>
    <xf numFmtId="0" fontId="32" fillId="0" borderId="21" xfId="0" applyFont="1" applyBorder="1" applyAlignment="1">
      <alignment horizontal="right" vertical="top"/>
    </xf>
    <xf numFmtId="0" fontId="32" fillId="0" borderId="2" xfId="0" applyFont="1" applyBorder="1" applyAlignment="1">
      <alignment horizontal="center" vertical="top"/>
    </xf>
    <xf numFmtId="0" fontId="32" fillId="0" borderId="22" xfId="0" applyFont="1" applyBorder="1" applyAlignment="1">
      <alignment horizontal="center" vertical="top"/>
    </xf>
    <xf numFmtId="0" fontId="32" fillId="0" borderId="22" xfId="0" applyFont="1" applyBorder="1" applyAlignment="1">
      <alignment horizontal="right" vertical="top"/>
    </xf>
    <xf numFmtId="0" fontId="33" fillId="37" borderId="22" xfId="0" applyFont="1" applyFill="1" applyBorder="1" applyAlignment="1">
      <alignment horizontal="left" vertical="center"/>
    </xf>
    <xf numFmtId="0" fontId="36" fillId="0" borderId="23" xfId="0" applyFont="1" applyBorder="1" applyAlignment="1">
      <alignment horizontal="right" vertical="top"/>
    </xf>
    <xf numFmtId="0" fontId="36" fillId="0" borderId="24" xfId="0" applyFont="1" applyBorder="1" applyAlignment="1">
      <alignment horizontal="center" vertical="top"/>
    </xf>
    <xf numFmtId="0" fontId="36" fillId="0" borderId="25" xfId="0" applyFont="1" applyBorder="1" applyAlignment="1">
      <alignment horizontal="center" vertical="top"/>
    </xf>
    <xf numFmtId="0" fontId="36" fillId="0" borderId="25" xfId="0" applyFont="1" applyBorder="1" applyAlignment="1">
      <alignment horizontal="left" vertical="top" wrapText="1" indent="4"/>
    </xf>
    <xf numFmtId="0" fontId="36" fillId="0" borderId="25" xfId="0" applyFont="1" applyBorder="1" applyAlignment="1">
      <alignment horizontal="right" vertical="top"/>
    </xf>
    <xf numFmtId="0" fontId="36" fillId="0" borderId="22" xfId="0" applyFont="1" applyBorder="1" applyAlignment="1">
      <alignment horizontal="left" wrapText="1" indent="4"/>
    </xf>
    <xf numFmtId="0" fontId="35" fillId="0" borderId="2" xfId="0" applyFont="1" applyBorder="1" applyAlignment="1">
      <alignment horizontal="left" vertical="top" wrapText="1" indent="2"/>
    </xf>
    <xf numFmtId="0" fontId="39" fillId="0" borderId="21" xfId="0" applyFont="1" applyBorder="1" applyAlignment="1">
      <alignment horizontal="right" vertical="top"/>
    </xf>
    <xf numFmtId="0" fontId="39" fillId="0" borderId="22" xfId="0" applyFont="1" applyBorder="1" applyAlignment="1">
      <alignment horizontal="right" vertical="top"/>
    </xf>
    <xf numFmtId="0" fontId="36" fillId="40" borderId="21" xfId="0" applyFont="1" applyFill="1" applyBorder="1" applyAlignment="1">
      <alignment horizontal="right" vertical="top"/>
    </xf>
    <xf numFmtId="0" fontId="36" fillId="40" borderId="2" xfId="0" applyFont="1" applyFill="1" applyBorder="1" applyAlignment="1">
      <alignment horizontal="center" vertical="top"/>
    </xf>
    <xf numFmtId="0" fontId="36" fillId="40" borderId="22" xfId="0" applyFont="1" applyFill="1" applyBorder="1" applyAlignment="1">
      <alignment horizontal="center" vertical="top"/>
    </xf>
    <xf numFmtId="0" fontId="36" fillId="40" borderId="22" xfId="0" applyFont="1" applyFill="1" applyBorder="1" applyAlignment="1">
      <alignment horizontal="left" vertical="top" wrapText="1" indent="4"/>
    </xf>
    <xf numFmtId="0" fontId="36" fillId="40" borderId="22" xfId="0" applyFont="1" applyFill="1" applyBorder="1" applyAlignment="1">
      <alignment horizontal="right" vertical="top"/>
    </xf>
    <xf numFmtId="0" fontId="40" fillId="0" borderId="21" xfId="0" applyFont="1" applyBorder="1" applyAlignment="1">
      <alignment horizontal="right" vertical="top"/>
    </xf>
    <xf numFmtId="0" fontId="40" fillId="0" borderId="2" xfId="0" applyFont="1" applyBorder="1" applyAlignment="1">
      <alignment horizontal="center" vertical="top"/>
    </xf>
    <xf numFmtId="0" fontId="40" fillId="0" borderId="22" xfId="0" applyFont="1" applyBorder="1" applyAlignment="1">
      <alignment horizontal="center" vertical="top"/>
    </xf>
    <xf numFmtId="0" fontId="40" fillId="0" borderId="22" xfId="0" applyFont="1" applyBorder="1" applyAlignment="1">
      <alignment horizontal="right" vertical="top"/>
    </xf>
    <xf numFmtId="0" fontId="35" fillId="0" borderId="22" xfId="0" applyFont="1" applyBorder="1" applyAlignment="1">
      <alignment horizontal="left" vertical="top" wrapText="1" indent="4"/>
    </xf>
    <xf numFmtId="0" fontId="35" fillId="0" borderId="23" xfId="0" applyFont="1" applyBorder="1" applyAlignment="1">
      <alignment horizontal="right" vertical="top"/>
    </xf>
    <xf numFmtId="0" fontId="35" fillId="0" borderId="24" xfId="0" applyFont="1" applyBorder="1" applyAlignment="1">
      <alignment horizontal="center" vertical="top"/>
    </xf>
    <xf numFmtId="0" fontId="35" fillId="0" borderId="25" xfId="0" applyFont="1" applyBorder="1" applyAlignment="1">
      <alignment horizontal="left" vertical="top" wrapText="1" indent="2"/>
    </xf>
    <xf numFmtId="0" fontId="35" fillId="0" borderId="25" xfId="0" applyFont="1" applyBorder="1" applyAlignment="1">
      <alignment horizontal="right" vertical="top"/>
    </xf>
    <xf numFmtId="0" fontId="0" fillId="0" borderId="18" xfId="0" applyBorder="1"/>
    <xf numFmtId="0" fontId="0" fillId="8" borderId="0" xfId="0" applyFill="1"/>
    <xf numFmtId="0" fontId="33" fillId="37" borderId="26" xfId="0" applyFont="1" applyFill="1" applyBorder="1" applyAlignment="1">
      <alignment horizontal="left" vertical="top" wrapText="1"/>
    </xf>
    <xf numFmtId="0" fontId="33" fillId="37" borderId="26" xfId="0" applyFont="1" applyFill="1" applyBorder="1" applyAlignment="1">
      <alignment horizontal="left" vertical="top"/>
    </xf>
    <xf numFmtId="0" fontId="33" fillId="37" borderId="26" xfId="0" applyFont="1" applyFill="1" applyBorder="1" applyAlignment="1">
      <alignment horizontal="left" vertical="center"/>
    </xf>
    <xf numFmtId="0" fontId="0" fillId="0" borderId="0" xfId="0" pivotButton="1"/>
    <xf numFmtId="0" fontId="45" fillId="8" borderId="0" xfId="0" applyFont="1" applyFill="1"/>
    <xf numFmtId="0" fontId="0" fillId="0" borderId="1" xfId="0" pivotButton="1" applyBorder="1"/>
    <xf numFmtId="0" fontId="0" fillId="0" borderId="1" xfId="0" applyBorder="1"/>
    <xf numFmtId="0" fontId="0" fillId="8" borderId="0" xfId="0" applyFill="1" applyAlignment="1">
      <alignment wrapText="1"/>
    </xf>
    <xf numFmtId="0" fontId="0" fillId="0" borderId="1" xfId="0" pivotButton="1" applyBorder="1" applyAlignment="1">
      <alignment wrapText="1"/>
    </xf>
    <xf numFmtId="164" fontId="0" fillId="0" borderId="0" xfId="1" applyFont="1"/>
    <xf numFmtId="0" fontId="4" fillId="0" borderId="0" xfId="0" applyFont="1"/>
    <xf numFmtId="165" fontId="47" fillId="10" borderId="0" xfId="171" applyFont="1" applyFill="1" applyAlignment="1">
      <alignment horizontal="left"/>
    </xf>
    <xf numFmtId="165" fontId="48" fillId="10" borderId="0" xfId="171" applyFont="1" applyFill="1" applyAlignment="1">
      <alignment horizontal="left"/>
    </xf>
    <xf numFmtId="165" fontId="48" fillId="10" borderId="0" xfId="171" applyFont="1" applyFill="1" applyAlignment="1">
      <alignment horizontal="right"/>
    </xf>
    <xf numFmtId="165" fontId="47" fillId="10" borderId="0" xfId="171" applyFont="1" applyFill="1"/>
    <xf numFmtId="165" fontId="47" fillId="10" borderId="0" xfId="171" applyFont="1" applyFill="1" applyAlignment="1">
      <alignment horizontal="right"/>
    </xf>
    <xf numFmtId="4" fontId="49" fillId="10" borderId="0" xfId="171" applyNumberFormat="1" applyFont="1" applyFill="1" applyProtection="1">
      <protection locked="0"/>
    </xf>
    <xf numFmtId="4" fontId="49" fillId="10" borderId="0" xfId="172" applyNumberFormat="1" applyFont="1" applyFill="1" applyProtection="1">
      <protection locked="0"/>
    </xf>
    <xf numFmtId="4" fontId="47" fillId="10" borderId="0" xfId="172" applyNumberFormat="1" applyFont="1" applyFill="1"/>
    <xf numFmtId="1" fontId="47" fillId="10" borderId="0" xfId="171" applyNumberFormat="1" applyFont="1" applyFill="1" applyAlignment="1">
      <alignment horizontal="left"/>
    </xf>
    <xf numFmtId="1" fontId="47" fillId="10" borderId="0" xfId="171" applyNumberFormat="1" applyFont="1" applyFill="1" applyAlignment="1">
      <alignment horizontal="right"/>
    </xf>
    <xf numFmtId="166" fontId="47" fillId="10" borderId="0" xfId="171" applyNumberFormat="1" applyFont="1" applyFill="1" applyAlignment="1">
      <alignment horizontal="left"/>
    </xf>
    <xf numFmtId="166" fontId="47" fillId="10" borderId="0" xfId="171" applyNumberFormat="1" applyFont="1" applyFill="1"/>
    <xf numFmtId="165" fontId="47" fillId="10" borderId="0" xfId="171" applyFont="1" applyFill="1" applyAlignment="1">
      <alignment horizontal="fill"/>
    </xf>
    <xf numFmtId="165" fontId="47" fillId="10" borderId="0" xfId="171" quotePrefix="1" applyFont="1" applyFill="1" applyAlignment="1">
      <alignment horizontal="left"/>
    </xf>
    <xf numFmtId="165" fontId="47" fillId="10" borderId="0" xfId="171" applyFont="1" applyFill="1" applyAlignment="1">
      <alignment horizontal="center"/>
    </xf>
    <xf numFmtId="164" fontId="47" fillId="10" borderId="0" xfId="44" applyFont="1" applyFill="1"/>
    <xf numFmtId="4" fontId="47" fillId="10" borderId="0" xfId="171" applyNumberFormat="1" applyFont="1" applyFill="1"/>
    <xf numFmtId="4" fontId="47" fillId="10" borderId="0" xfId="171" applyNumberFormat="1" applyFont="1" applyFill="1" applyAlignment="1">
      <alignment horizontal="right"/>
    </xf>
    <xf numFmtId="4" fontId="47" fillId="10" borderId="0" xfId="171" applyNumberFormat="1" applyFont="1" applyFill="1" applyAlignment="1">
      <alignment horizontal="left"/>
    </xf>
    <xf numFmtId="4" fontId="47" fillId="10" borderId="0" xfId="171" applyNumberFormat="1" applyFont="1" applyFill="1" applyProtection="1">
      <protection locked="0"/>
    </xf>
    <xf numFmtId="4" fontId="47" fillId="10" borderId="0" xfId="171" quotePrefix="1" applyNumberFormat="1" applyFont="1" applyFill="1" applyAlignment="1">
      <alignment horizontal="left"/>
    </xf>
    <xf numFmtId="4" fontId="51" fillId="10" borderId="0" xfId="171" applyNumberFormat="1" applyFont="1" applyFill="1"/>
    <xf numFmtId="0" fontId="0" fillId="0" borderId="0" xfId="0" pivotButton="1" applyAlignment="1">
      <alignment wrapText="1"/>
    </xf>
    <xf numFmtId="0" fontId="4" fillId="0" borderId="1" xfId="0" applyFont="1" applyBorder="1" applyAlignment="1">
      <alignment horizontal="center"/>
    </xf>
    <xf numFmtId="164" fontId="52" fillId="41" borderId="27" xfId="1" applyFont="1" applyFill="1" applyBorder="1"/>
    <xf numFmtId="164" fontId="53" fillId="3" borderId="0" xfId="1" applyFont="1" applyFill="1" applyBorder="1"/>
    <xf numFmtId="164" fontId="53" fillId="7" borderId="0" xfId="1" applyFont="1" applyFill="1" applyBorder="1"/>
    <xf numFmtId="4" fontId="54" fillId="0" borderId="29" xfId="0" applyNumberFormat="1" applyFont="1" applyBorder="1"/>
    <xf numFmtId="164" fontId="5" fillId="9" borderId="28" xfId="1" applyFont="1" applyFill="1" applyBorder="1"/>
    <xf numFmtId="164" fontId="1" fillId="0" borderId="0" xfId="1" applyFont="1" applyFill="1" applyBorder="1"/>
    <xf numFmtId="164" fontId="1" fillId="9" borderId="0" xfId="1" applyFont="1" applyFill="1" applyBorder="1"/>
    <xf numFmtId="164" fontId="1" fillId="0" borderId="28" xfId="1" applyFont="1" applyBorder="1"/>
    <xf numFmtId="164" fontId="0" fillId="0" borderId="0" xfId="1" applyFont="1" applyAlignment="1">
      <alignment wrapText="1"/>
    </xf>
    <xf numFmtId="0" fontId="55" fillId="0" borderId="0" xfId="0" applyFont="1"/>
    <xf numFmtId="164" fontId="0" fillId="0" borderId="0" xfId="0" applyNumberFormat="1"/>
    <xf numFmtId="164" fontId="4" fillId="0" borderId="30" xfId="0" applyNumberFormat="1" applyFont="1" applyBorder="1"/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 applyAlignment="1">
      <alignment wrapText="1"/>
    </xf>
    <xf numFmtId="164" fontId="5" fillId="9" borderId="0" xfId="1" applyFont="1" applyFill="1" applyBorder="1"/>
    <xf numFmtId="164" fontId="1" fillId="0" borderId="0" xfId="1" applyFont="1" applyBorder="1"/>
    <xf numFmtId="164" fontId="0" fillId="0" borderId="0" xfId="1" applyFont="1" applyAlignment="1"/>
    <xf numFmtId="0" fontId="8" fillId="0" borderId="0" xfId="0" applyFont="1" applyAlignment="1">
      <alignment wrapText="1"/>
    </xf>
    <xf numFmtId="164" fontId="8" fillId="0" borderId="0" xfId="0" applyNumberFormat="1" applyFont="1"/>
    <xf numFmtId="0" fontId="56" fillId="0" borderId="0" xfId="0" applyFont="1"/>
    <xf numFmtId="0" fontId="57" fillId="0" borderId="0" xfId="0" applyFont="1" applyAlignment="1">
      <alignment horizontal="right"/>
    </xf>
    <xf numFmtId="0" fontId="56" fillId="0" borderId="0" xfId="0" applyFont="1" applyAlignment="1">
      <alignment horizontal="right"/>
    </xf>
    <xf numFmtId="0" fontId="56" fillId="0" borderId="0" xfId="0" applyFont="1" applyAlignment="1">
      <alignment wrapText="1"/>
    </xf>
    <xf numFmtId="164" fontId="58" fillId="0" borderId="28" xfId="1" applyFont="1" applyFill="1" applyBorder="1" applyAlignment="1">
      <alignment wrapText="1"/>
    </xf>
    <xf numFmtId="164" fontId="0" fillId="0" borderId="0" xfId="1" applyFont="1" applyBorder="1"/>
    <xf numFmtId="0" fontId="59" fillId="0" borderId="0" xfId="0" applyFont="1"/>
    <xf numFmtId="164" fontId="1" fillId="10" borderId="0" xfId="1" applyFont="1" applyFill="1" applyBorder="1"/>
    <xf numFmtId="0" fontId="0" fillId="10" borderId="0" xfId="0" applyFill="1"/>
    <xf numFmtId="0" fontId="9" fillId="10" borderId="0" xfId="0" applyFont="1" applyFill="1"/>
    <xf numFmtId="0" fontId="4" fillId="10" borderId="0" xfId="0" applyFont="1" applyFill="1"/>
    <xf numFmtId="0" fontId="0" fillId="10" borderId="0" xfId="0" applyFill="1" applyAlignment="1">
      <alignment horizontal="right"/>
    </xf>
    <xf numFmtId="0" fontId="0" fillId="10" borderId="0" xfId="0" applyFill="1" applyAlignment="1">
      <alignment wrapText="1"/>
    </xf>
    <xf numFmtId="164" fontId="1" fillId="10" borderId="28" xfId="1" applyFont="1" applyFill="1" applyBorder="1"/>
    <xf numFmtId="0" fontId="0" fillId="42" borderId="0" xfId="0" applyFill="1"/>
    <xf numFmtId="0" fontId="4" fillId="42" borderId="0" xfId="0" applyFont="1" applyFill="1"/>
    <xf numFmtId="0" fontId="0" fillId="42" borderId="0" xfId="0" applyFill="1" applyAlignment="1">
      <alignment horizontal="right"/>
    </xf>
    <xf numFmtId="0" fontId="0" fillId="42" borderId="0" xfId="0" applyFill="1" applyAlignment="1">
      <alignment wrapText="1"/>
    </xf>
    <xf numFmtId="164" fontId="0" fillId="42" borderId="28" xfId="1" applyFont="1" applyFill="1" applyBorder="1"/>
    <xf numFmtId="164" fontId="0" fillId="42" borderId="0" xfId="1" applyFont="1" applyFill="1" applyBorder="1"/>
    <xf numFmtId="164" fontId="0" fillId="10" borderId="28" xfId="1" applyFont="1" applyFill="1" applyBorder="1"/>
    <xf numFmtId="164" fontId="0" fillId="10" borderId="0" xfId="1" applyFont="1" applyFill="1" applyBorder="1"/>
    <xf numFmtId="0" fontId="5" fillId="10" borderId="0" xfId="0" applyFont="1" applyFill="1"/>
    <xf numFmtId="164" fontId="0" fillId="10" borderId="0" xfId="1" applyFont="1" applyFill="1" applyAlignment="1"/>
    <xf numFmtId="164" fontId="0" fillId="43" borderId="0" xfId="1" applyFont="1" applyFill="1" applyAlignment="1"/>
    <xf numFmtId="0" fontId="59" fillId="10" borderId="0" xfId="0" applyFont="1" applyFill="1"/>
    <xf numFmtId="0" fontId="8" fillId="10" borderId="0" xfId="0" applyFont="1" applyFill="1"/>
    <xf numFmtId="164" fontId="0" fillId="10" borderId="0" xfId="1" applyFont="1" applyFill="1" applyAlignment="1">
      <alignment wrapText="1"/>
    </xf>
    <xf numFmtId="164" fontId="60" fillId="10" borderId="0" xfId="1" applyFont="1" applyFill="1"/>
    <xf numFmtId="0" fontId="4" fillId="0" borderId="0" xfId="0" applyFont="1" applyAlignment="1">
      <alignment wrapText="1"/>
    </xf>
    <xf numFmtId="0" fontId="4" fillId="10" borderId="0" xfId="0" applyFont="1" applyFill="1" applyAlignment="1">
      <alignment wrapText="1"/>
    </xf>
    <xf numFmtId="0" fontId="52" fillId="0" borderId="0" xfId="0" applyFont="1" applyAlignment="1">
      <alignment wrapText="1"/>
    </xf>
    <xf numFmtId="164" fontId="1" fillId="42" borderId="0" xfId="1" applyFont="1" applyFill="1" applyBorder="1"/>
    <xf numFmtId="0" fontId="27" fillId="0" borderId="0" xfId="0" applyFont="1" applyAlignment="1">
      <alignment horizontal="center"/>
    </xf>
    <xf numFmtId="0" fontId="28" fillId="0" borderId="18" xfId="0" applyFont="1" applyBorder="1" applyAlignment="1">
      <alignment horizontal="right"/>
    </xf>
    <xf numFmtId="0" fontId="30" fillId="0" borderId="3" xfId="49" applyFont="1" applyBorder="1" applyAlignment="1">
      <alignment horizontal="left" vertical="top"/>
    </xf>
    <xf numFmtId="0" fontId="30" fillId="0" borderId="19" xfId="49" applyFont="1" applyBorder="1" applyAlignment="1">
      <alignment horizontal="left" vertical="top"/>
    </xf>
    <xf numFmtId="0" fontId="30" fillId="0" borderId="20" xfId="49" applyFont="1" applyBorder="1" applyAlignment="1">
      <alignment horizontal="left" vertical="top"/>
    </xf>
  </cellXfs>
  <cellStyles count="313">
    <cellStyle name="20% - Colore 1" xfId="21" builtinId="30" customBuiltin="1"/>
    <cellStyle name="20% - Colore 2" xfId="25" builtinId="34" customBuiltin="1"/>
    <cellStyle name="20% - Colore 3" xfId="29" builtinId="38" customBuiltin="1"/>
    <cellStyle name="20% - Colore 4" xfId="33" builtinId="42" customBuiltin="1"/>
    <cellStyle name="20% - Colore 5" xfId="37" builtinId="46" customBuiltin="1"/>
    <cellStyle name="20% - Colore 6" xfId="41" builtinId="50" customBuiltin="1"/>
    <cellStyle name="40% - Colore 1" xfId="22" builtinId="31" customBuiltin="1"/>
    <cellStyle name="40% - Colore 2" xfId="26" builtinId="35" customBuiltin="1"/>
    <cellStyle name="40% - Colore 3" xfId="30" builtinId="39" customBuiltin="1"/>
    <cellStyle name="40% - Colore 4" xfId="34" builtinId="43" customBuiltin="1"/>
    <cellStyle name="40% - Colore 5" xfId="38" builtinId="47" customBuiltin="1"/>
    <cellStyle name="40% - Colore 6" xfId="42" builtinId="51" customBuiltin="1"/>
    <cellStyle name="60% - Colore 1" xfId="23" builtinId="32" customBuiltin="1"/>
    <cellStyle name="60% - Colore 2" xfId="27" builtinId="36" customBuiltin="1"/>
    <cellStyle name="60% - Colore 3" xfId="31" builtinId="40" customBuiltin="1"/>
    <cellStyle name="60% - Colore 4" xfId="35" builtinId="44" customBuiltin="1"/>
    <cellStyle name="60% - Colore 5" xfId="39" builtinId="48" customBuiltin="1"/>
    <cellStyle name="60% - Colore 6" xfId="43" builtinId="52" customBuiltin="1"/>
    <cellStyle name="Calcolo" xfId="13" builtinId="22" customBuiltin="1"/>
    <cellStyle name="Cella collegata" xfId="14" builtinId="24" customBuiltin="1"/>
    <cellStyle name="Cella da controllare" xfId="15" builtinId="23" customBuiltin="1"/>
    <cellStyle name="Colore 1" xfId="20" builtinId="29" customBuiltin="1"/>
    <cellStyle name="Colore 2" xfId="24" builtinId="33" customBuiltin="1"/>
    <cellStyle name="Colore 3" xfId="28" builtinId="37" customBuiltin="1"/>
    <cellStyle name="Colore 4" xfId="32" builtinId="41" customBuiltin="1"/>
    <cellStyle name="Colore 5" xfId="36" builtinId="45" customBuiltin="1"/>
    <cellStyle name="Colore 6" xfId="40" builtinId="49" customBuiltin="1"/>
    <cellStyle name="Input" xfId="11" builtinId="20" customBuiltin="1"/>
    <cellStyle name="Migliaia" xfId="1" builtinId="3"/>
    <cellStyle name="Migliaia [0] 2" xfId="172" xr:uid="{00000000-0005-0000-0000-00001D000000}"/>
    <cellStyle name="Migliaia 10" xfId="74" xr:uid="{00000000-0005-0000-0000-00001E000000}"/>
    <cellStyle name="Migliaia 10 2" xfId="106" xr:uid="{00000000-0005-0000-0000-00001F000000}"/>
    <cellStyle name="Migliaia 10 2 2" xfId="170" xr:uid="{00000000-0005-0000-0000-000020000000}"/>
    <cellStyle name="Migliaia 10 2 2 2" xfId="302" xr:uid="{00000000-0005-0000-0000-000021000000}"/>
    <cellStyle name="Migliaia 10 2 3" xfId="238" xr:uid="{00000000-0005-0000-0000-000022000000}"/>
    <cellStyle name="Migliaia 10 3" xfId="138" xr:uid="{00000000-0005-0000-0000-000023000000}"/>
    <cellStyle name="Migliaia 10 3 2" xfId="270" xr:uid="{00000000-0005-0000-0000-000024000000}"/>
    <cellStyle name="Migliaia 10 4" xfId="206" xr:uid="{00000000-0005-0000-0000-000025000000}"/>
    <cellStyle name="Migliaia 11" xfId="75" xr:uid="{00000000-0005-0000-0000-000026000000}"/>
    <cellStyle name="Migliaia 11 2" xfId="139" xr:uid="{00000000-0005-0000-0000-000027000000}"/>
    <cellStyle name="Migliaia 11 2 2" xfId="271" xr:uid="{00000000-0005-0000-0000-000028000000}"/>
    <cellStyle name="Migliaia 11 3" xfId="207" xr:uid="{00000000-0005-0000-0000-000029000000}"/>
    <cellStyle name="Migliaia 12" xfId="107" xr:uid="{00000000-0005-0000-0000-00002A000000}"/>
    <cellStyle name="Migliaia 12 2" xfId="239" xr:uid="{00000000-0005-0000-0000-00002B000000}"/>
    <cellStyle name="Migliaia 13" xfId="175" xr:uid="{00000000-0005-0000-0000-00002C000000}"/>
    <cellStyle name="Migliaia 14" xfId="303" xr:uid="{00000000-0005-0000-0000-00002D000000}"/>
    <cellStyle name="Migliaia 15" xfId="305" xr:uid="{00000000-0005-0000-0000-00002E000000}"/>
    <cellStyle name="Migliaia 16" xfId="173" xr:uid="{00000000-0005-0000-0000-00002F000000}"/>
    <cellStyle name="Migliaia 17" xfId="310" xr:uid="{00000000-0005-0000-0000-000030000000}"/>
    <cellStyle name="Migliaia 18" xfId="308" xr:uid="{00000000-0005-0000-0000-000031000000}"/>
    <cellStyle name="Migliaia 19" xfId="312" xr:uid="{00000000-0005-0000-0000-000032000000}"/>
    <cellStyle name="Migliaia 2" xfId="44" xr:uid="{00000000-0005-0000-0000-000033000000}"/>
    <cellStyle name="Migliaia 2 2" xfId="47" xr:uid="{00000000-0005-0000-0000-000034000000}"/>
    <cellStyle name="Migliaia 2 2 2" xfId="56" xr:uid="{00000000-0005-0000-0000-000035000000}"/>
    <cellStyle name="Migliaia 2 2 2 2" xfId="72" xr:uid="{00000000-0005-0000-0000-000036000000}"/>
    <cellStyle name="Migliaia 2 2 2 2 2" xfId="104" xr:uid="{00000000-0005-0000-0000-000037000000}"/>
    <cellStyle name="Migliaia 2 2 2 2 2 2" xfId="168" xr:uid="{00000000-0005-0000-0000-000038000000}"/>
    <cellStyle name="Migliaia 2 2 2 2 2 2 2" xfId="300" xr:uid="{00000000-0005-0000-0000-000039000000}"/>
    <cellStyle name="Migliaia 2 2 2 2 2 3" xfId="236" xr:uid="{00000000-0005-0000-0000-00003A000000}"/>
    <cellStyle name="Migliaia 2 2 2 2 3" xfId="136" xr:uid="{00000000-0005-0000-0000-00003B000000}"/>
    <cellStyle name="Migliaia 2 2 2 2 3 2" xfId="268" xr:uid="{00000000-0005-0000-0000-00003C000000}"/>
    <cellStyle name="Migliaia 2 2 2 2 4" xfId="204" xr:uid="{00000000-0005-0000-0000-00003D000000}"/>
    <cellStyle name="Migliaia 2 2 2 3" xfId="88" xr:uid="{00000000-0005-0000-0000-00003E000000}"/>
    <cellStyle name="Migliaia 2 2 2 3 2" xfId="152" xr:uid="{00000000-0005-0000-0000-00003F000000}"/>
    <cellStyle name="Migliaia 2 2 2 3 2 2" xfId="284" xr:uid="{00000000-0005-0000-0000-000040000000}"/>
    <cellStyle name="Migliaia 2 2 2 3 3" xfId="220" xr:uid="{00000000-0005-0000-0000-000041000000}"/>
    <cellStyle name="Migliaia 2 2 2 4" xfId="120" xr:uid="{00000000-0005-0000-0000-000042000000}"/>
    <cellStyle name="Migliaia 2 2 2 4 2" xfId="252" xr:uid="{00000000-0005-0000-0000-000043000000}"/>
    <cellStyle name="Migliaia 2 2 2 5" xfId="188" xr:uid="{00000000-0005-0000-0000-000044000000}"/>
    <cellStyle name="Migliaia 2 2 3" xfId="64" xr:uid="{00000000-0005-0000-0000-000045000000}"/>
    <cellStyle name="Migliaia 2 2 3 2" xfId="96" xr:uid="{00000000-0005-0000-0000-000046000000}"/>
    <cellStyle name="Migliaia 2 2 3 2 2" xfId="160" xr:uid="{00000000-0005-0000-0000-000047000000}"/>
    <cellStyle name="Migliaia 2 2 3 2 2 2" xfId="292" xr:uid="{00000000-0005-0000-0000-000048000000}"/>
    <cellStyle name="Migliaia 2 2 3 2 3" xfId="228" xr:uid="{00000000-0005-0000-0000-000049000000}"/>
    <cellStyle name="Migliaia 2 2 3 3" xfId="128" xr:uid="{00000000-0005-0000-0000-00004A000000}"/>
    <cellStyle name="Migliaia 2 2 3 3 2" xfId="260" xr:uid="{00000000-0005-0000-0000-00004B000000}"/>
    <cellStyle name="Migliaia 2 2 3 4" xfId="196" xr:uid="{00000000-0005-0000-0000-00004C000000}"/>
    <cellStyle name="Migliaia 2 2 4" xfId="80" xr:uid="{00000000-0005-0000-0000-00004D000000}"/>
    <cellStyle name="Migliaia 2 2 4 2" xfId="144" xr:uid="{00000000-0005-0000-0000-00004E000000}"/>
    <cellStyle name="Migliaia 2 2 4 2 2" xfId="276" xr:uid="{00000000-0005-0000-0000-00004F000000}"/>
    <cellStyle name="Migliaia 2 2 4 3" xfId="212" xr:uid="{00000000-0005-0000-0000-000050000000}"/>
    <cellStyle name="Migliaia 2 2 5" xfId="112" xr:uid="{00000000-0005-0000-0000-000051000000}"/>
    <cellStyle name="Migliaia 2 2 5 2" xfId="244" xr:uid="{00000000-0005-0000-0000-000052000000}"/>
    <cellStyle name="Migliaia 2 2 6" xfId="180" xr:uid="{00000000-0005-0000-0000-000053000000}"/>
    <cellStyle name="Migliaia 2 3" xfId="53" xr:uid="{00000000-0005-0000-0000-000054000000}"/>
    <cellStyle name="Migliaia 2 3 2" xfId="69" xr:uid="{00000000-0005-0000-0000-000055000000}"/>
    <cellStyle name="Migliaia 2 3 2 2" xfId="101" xr:uid="{00000000-0005-0000-0000-000056000000}"/>
    <cellStyle name="Migliaia 2 3 2 2 2" xfId="165" xr:uid="{00000000-0005-0000-0000-000057000000}"/>
    <cellStyle name="Migliaia 2 3 2 2 2 2" xfId="297" xr:uid="{00000000-0005-0000-0000-000058000000}"/>
    <cellStyle name="Migliaia 2 3 2 2 3" xfId="233" xr:uid="{00000000-0005-0000-0000-000059000000}"/>
    <cellStyle name="Migliaia 2 3 2 3" xfId="133" xr:uid="{00000000-0005-0000-0000-00005A000000}"/>
    <cellStyle name="Migliaia 2 3 2 3 2" xfId="265" xr:uid="{00000000-0005-0000-0000-00005B000000}"/>
    <cellStyle name="Migliaia 2 3 2 4" xfId="201" xr:uid="{00000000-0005-0000-0000-00005C000000}"/>
    <cellStyle name="Migliaia 2 3 3" xfId="85" xr:uid="{00000000-0005-0000-0000-00005D000000}"/>
    <cellStyle name="Migliaia 2 3 3 2" xfId="149" xr:uid="{00000000-0005-0000-0000-00005E000000}"/>
    <cellStyle name="Migliaia 2 3 3 2 2" xfId="281" xr:uid="{00000000-0005-0000-0000-00005F000000}"/>
    <cellStyle name="Migliaia 2 3 3 3" xfId="217" xr:uid="{00000000-0005-0000-0000-000060000000}"/>
    <cellStyle name="Migliaia 2 3 4" xfId="117" xr:uid="{00000000-0005-0000-0000-000061000000}"/>
    <cellStyle name="Migliaia 2 3 4 2" xfId="249" xr:uid="{00000000-0005-0000-0000-000062000000}"/>
    <cellStyle name="Migliaia 2 3 5" xfId="185" xr:uid="{00000000-0005-0000-0000-000063000000}"/>
    <cellStyle name="Migliaia 2 4" xfId="61" xr:uid="{00000000-0005-0000-0000-000064000000}"/>
    <cellStyle name="Migliaia 2 4 2" xfId="93" xr:uid="{00000000-0005-0000-0000-000065000000}"/>
    <cellStyle name="Migliaia 2 4 2 2" xfId="157" xr:uid="{00000000-0005-0000-0000-000066000000}"/>
    <cellStyle name="Migliaia 2 4 2 2 2" xfId="289" xr:uid="{00000000-0005-0000-0000-000067000000}"/>
    <cellStyle name="Migliaia 2 4 2 3" xfId="225" xr:uid="{00000000-0005-0000-0000-000068000000}"/>
    <cellStyle name="Migliaia 2 4 3" xfId="125" xr:uid="{00000000-0005-0000-0000-000069000000}"/>
    <cellStyle name="Migliaia 2 4 3 2" xfId="257" xr:uid="{00000000-0005-0000-0000-00006A000000}"/>
    <cellStyle name="Migliaia 2 4 4" xfId="193" xr:uid="{00000000-0005-0000-0000-00006B000000}"/>
    <cellStyle name="Migliaia 2 5" xfId="77" xr:uid="{00000000-0005-0000-0000-00006C000000}"/>
    <cellStyle name="Migliaia 2 5 2" xfId="141" xr:uid="{00000000-0005-0000-0000-00006D000000}"/>
    <cellStyle name="Migliaia 2 5 2 2" xfId="273" xr:uid="{00000000-0005-0000-0000-00006E000000}"/>
    <cellStyle name="Migliaia 2 5 3" xfId="209" xr:uid="{00000000-0005-0000-0000-00006F000000}"/>
    <cellStyle name="Migliaia 2 6" xfId="109" xr:uid="{00000000-0005-0000-0000-000070000000}"/>
    <cellStyle name="Migliaia 2 6 2" xfId="241" xr:uid="{00000000-0005-0000-0000-000071000000}"/>
    <cellStyle name="Migliaia 2 7" xfId="177" xr:uid="{00000000-0005-0000-0000-000072000000}"/>
    <cellStyle name="Migliaia 20" xfId="304" xr:uid="{00000000-0005-0000-0000-000073000000}"/>
    <cellStyle name="Migliaia 21" xfId="174" xr:uid="{00000000-0005-0000-0000-000074000000}"/>
    <cellStyle name="Migliaia 22" xfId="307" xr:uid="{00000000-0005-0000-0000-000075000000}"/>
    <cellStyle name="Migliaia 23" xfId="309" xr:uid="{00000000-0005-0000-0000-000076000000}"/>
    <cellStyle name="Migliaia 24" xfId="311" xr:uid="{00000000-0005-0000-0000-000077000000}"/>
    <cellStyle name="Migliaia 25" xfId="306" xr:uid="{00000000-0005-0000-0000-000078000000}"/>
    <cellStyle name="Migliaia 3" xfId="45" xr:uid="{00000000-0005-0000-0000-000079000000}"/>
    <cellStyle name="Migliaia 3 2" xfId="54" xr:uid="{00000000-0005-0000-0000-00007A000000}"/>
    <cellStyle name="Migliaia 3 2 2" xfId="70" xr:uid="{00000000-0005-0000-0000-00007B000000}"/>
    <cellStyle name="Migliaia 3 2 2 2" xfId="102" xr:uid="{00000000-0005-0000-0000-00007C000000}"/>
    <cellStyle name="Migliaia 3 2 2 2 2" xfId="166" xr:uid="{00000000-0005-0000-0000-00007D000000}"/>
    <cellStyle name="Migliaia 3 2 2 2 2 2" xfId="298" xr:uid="{00000000-0005-0000-0000-00007E000000}"/>
    <cellStyle name="Migliaia 3 2 2 2 3" xfId="234" xr:uid="{00000000-0005-0000-0000-00007F000000}"/>
    <cellStyle name="Migliaia 3 2 2 3" xfId="134" xr:uid="{00000000-0005-0000-0000-000080000000}"/>
    <cellStyle name="Migliaia 3 2 2 3 2" xfId="266" xr:uid="{00000000-0005-0000-0000-000081000000}"/>
    <cellStyle name="Migliaia 3 2 2 4" xfId="202" xr:uid="{00000000-0005-0000-0000-000082000000}"/>
    <cellStyle name="Migliaia 3 2 3" xfId="86" xr:uid="{00000000-0005-0000-0000-000083000000}"/>
    <cellStyle name="Migliaia 3 2 3 2" xfId="150" xr:uid="{00000000-0005-0000-0000-000084000000}"/>
    <cellStyle name="Migliaia 3 2 3 2 2" xfId="282" xr:uid="{00000000-0005-0000-0000-000085000000}"/>
    <cellStyle name="Migliaia 3 2 3 3" xfId="218" xr:uid="{00000000-0005-0000-0000-000086000000}"/>
    <cellStyle name="Migliaia 3 2 4" xfId="118" xr:uid="{00000000-0005-0000-0000-000087000000}"/>
    <cellStyle name="Migliaia 3 2 4 2" xfId="250" xr:uid="{00000000-0005-0000-0000-000088000000}"/>
    <cellStyle name="Migliaia 3 2 5" xfId="186" xr:uid="{00000000-0005-0000-0000-000089000000}"/>
    <cellStyle name="Migliaia 3 3" xfId="62" xr:uid="{00000000-0005-0000-0000-00008A000000}"/>
    <cellStyle name="Migliaia 3 3 2" xfId="94" xr:uid="{00000000-0005-0000-0000-00008B000000}"/>
    <cellStyle name="Migliaia 3 3 2 2" xfId="158" xr:uid="{00000000-0005-0000-0000-00008C000000}"/>
    <cellStyle name="Migliaia 3 3 2 2 2" xfId="290" xr:uid="{00000000-0005-0000-0000-00008D000000}"/>
    <cellStyle name="Migliaia 3 3 2 3" xfId="226" xr:uid="{00000000-0005-0000-0000-00008E000000}"/>
    <cellStyle name="Migliaia 3 3 3" xfId="126" xr:uid="{00000000-0005-0000-0000-00008F000000}"/>
    <cellStyle name="Migliaia 3 3 3 2" xfId="258" xr:uid="{00000000-0005-0000-0000-000090000000}"/>
    <cellStyle name="Migliaia 3 3 4" xfId="194" xr:uid="{00000000-0005-0000-0000-000091000000}"/>
    <cellStyle name="Migliaia 3 4" xfId="78" xr:uid="{00000000-0005-0000-0000-000092000000}"/>
    <cellStyle name="Migliaia 3 4 2" xfId="142" xr:uid="{00000000-0005-0000-0000-000093000000}"/>
    <cellStyle name="Migliaia 3 4 2 2" xfId="274" xr:uid="{00000000-0005-0000-0000-000094000000}"/>
    <cellStyle name="Migliaia 3 4 3" xfId="210" xr:uid="{00000000-0005-0000-0000-000095000000}"/>
    <cellStyle name="Migliaia 3 5" xfId="110" xr:uid="{00000000-0005-0000-0000-000096000000}"/>
    <cellStyle name="Migliaia 3 5 2" xfId="242" xr:uid="{00000000-0005-0000-0000-000097000000}"/>
    <cellStyle name="Migliaia 3 6" xfId="178" xr:uid="{00000000-0005-0000-0000-000098000000}"/>
    <cellStyle name="Migliaia 4" xfId="48" xr:uid="{00000000-0005-0000-0000-000099000000}"/>
    <cellStyle name="Migliaia 4 2" xfId="57" xr:uid="{00000000-0005-0000-0000-00009A000000}"/>
    <cellStyle name="Migliaia 4 2 2" xfId="73" xr:uid="{00000000-0005-0000-0000-00009B000000}"/>
    <cellStyle name="Migliaia 4 2 2 2" xfId="105" xr:uid="{00000000-0005-0000-0000-00009C000000}"/>
    <cellStyle name="Migliaia 4 2 2 2 2" xfId="169" xr:uid="{00000000-0005-0000-0000-00009D000000}"/>
    <cellStyle name="Migliaia 4 2 2 2 2 2" xfId="301" xr:uid="{00000000-0005-0000-0000-00009E000000}"/>
    <cellStyle name="Migliaia 4 2 2 2 3" xfId="237" xr:uid="{00000000-0005-0000-0000-00009F000000}"/>
    <cellStyle name="Migliaia 4 2 2 3" xfId="137" xr:uid="{00000000-0005-0000-0000-0000A0000000}"/>
    <cellStyle name="Migliaia 4 2 2 3 2" xfId="269" xr:uid="{00000000-0005-0000-0000-0000A1000000}"/>
    <cellStyle name="Migliaia 4 2 2 4" xfId="205" xr:uid="{00000000-0005-0000-0000-0000A2000000}"/>
    <cellStyle name="Migliaia 4 2 3" xfId="89" xr:uid="{00000000-0005-0000-0000-0000A3000000}"/>
    <cellStyle name="Migliaia 4 2 3 2" xfId="153" xr:uid="{00000000-0005-0000-0000-0000A4000000}"/>
    <cellStyle name="Migliaia 4 2 3 2 2" xfId="285" xr:uid="{00000000-0005-0000-0000-0000A5000000}"/>
    <cellStyle name="Migliaia 4 2 3 3" xfId="221" xr:uid="{00000000-0005-0000-0000-0000A6000000}"/>
    <cellStyle name="Migliaia 4 2 4" xfId="121" xr:uid="{00000000-0005-0000-0000-0000A7000000}"/>
    <cellStyle name="Migliaia 4 2 4 2" xfId="253" xr:uid="{00000000-0005-0000-0000-0000A8000000}"/>
    <cellStyle name="Migliaia 4 2 5" xfId="189" xr:uid="{00000000-0005-0000-0000-0000A9000000}"/>
    <cellStyle name="Migliaia 4 3" xfId="65" xr:uid="{00000000-0005-0000-0000-0000AA000000}"/>
    <cellStyle name="Migliaia 4 3 2" xfId="97" xr:uid="{00000000-0005-0000-0000-0000AB000000}"/>
    <cellStyle name="Migliaia 4 3 2 2" xfId="161" xr:uid="{00000000-0005-0000-0000-0000AC000000}"/>
    <cellStyle name="Migliaia 4 3 2 2 2" xfId="293" xr:uid="{00000000-0005-0000-0000-0000AD000000}"/>
    <cellStyle name="Migliaia 4 3 2 3" xfId="229" xr:uid="{00000000-0005-0000-0000-0000AE000000}"/>
    <cellStyle name="Migliaia 4 3 3" xfId="129" xr:uid="{00000000-0005-0000-0000-0000AF000000}"/>
    <cellStyle name="Migliaia 4 3 3 2" xfId="261" xr:uid="{00000000-0005-0000-0000-0000B0000000}"/>
    <cellStyle name="Migliaia 4 3 4" xfId="197" xr:uid="{00000000-0005-0000-0000-0000B1000000}"/>
    <cellStyle name="Migliaia 4 4" xfId="81" xr:uid="{00000000-0005-0000-0000-0000B2000000}"/>
    <cellStyle name="Migliaia 4 4 2" xfId="145" xr:uid="{00000000-0005-0000-0000-0000B3000000}"/>
    <cellStyle name="Migliaia 4 4 2 2" xfId="277" xr:uid="{00000000-0005-0000-0000-0000B4000000}"/>
    <cellStyle name="Migliaia 4 4 3" xfId="213" xr:uid="{00000000-0005-0000-0000-0000B5000000}"/>
    <cellStyle name="Migliaia 4 5" xfId="113" xr:uid="{00000000-0005-0000-0000-0000B6000000}"/>
    <cellStyle name="Migliaia 4 5 2" xfId="245" xr:uid="{00000000-0005-0000-0000-0000B7000000}"/>
    <cellStyle name="Migliaia 4 6" xfId="181" xr:uid="{00000000-0005-0000-0000-0000B8000000}"/>
    <cellStyle name="Migliaia 5" xfId="3" xr:uid="{00000000-0005-0000-0000-0000B9000000}"/>
    <cellStyle name="Migliaia 5 2" xfId="46" xr:uid="{00000000-0005-0000-0000-0000BA000000}"/>
    <cellStyle name="Migliaia 5 2 2" xfId="55" xr:uid="{00000000-0005-0000-0000-0000BB000000}"/>
    <cellStyle name="Migliaia 5 2 2 2" xfId="71" xr:uid="{00000000-0005-0000-0000-0000BC000000}"/>
    <cellStyle name="Migliaia 5 2 2 2 2" xfId="103" xr:uid="{00000000-0005-0000-0000-0000BD000000}"/>
    <cellStyle name="Migliaia 5 2 2 2 2 2" xfId="167" xr:uid="{00000000-0005-0000-0000-0000BE000000}"/>
    <cellStyle name="Migliaia 5 2 2 2 2 2 2" xfId="299" xr:uid="{00000000-0005-0000-0000-0000BF000000}"/>
    <cellStyle name="Migliaia 5 2 2 2 2 3" xfId="235" xr:uid="{00000000-0005-0000-0000-0000C0000000}"/>
    <cellStyle name="Migliaia 5 2 2 2 3" xfId="135" xr:uid="{00000000-0005-0000-0000-0000C1000000}"/>
    <cellStyle name="Migliaia 5 2 2 2 3 2" xfId="267" xr:uid="{00000000-0005-0000-0000-0000C2000000}"/>
    <cellStyle name="Migliaia 5 2 2 2 4" xfId="203" xr:uid="{00000000-0005-0000-0000-0000C3000000}"/>
    <cellStyle name="Migliaia 5 2 2 3" xfId="87" xr:uid="{00000000-0005-0000-0000-0000C4000000}"/>
    <cellStyle name="Migliaia 5 2 2 3 2" xfId="151" xr:uid="{00000000-0005-0000-0000-0000C5000000}"/>
    <cellStyle name="Migliaia 5 2 2 3 2 2" xfId="283" xr:uid="{00000000-0005-0000-0000-0000C6000000}"/>
    <cellStyle name="Migliaia 5 2 2 3 3" xfId="219" xr:uid="{00000000-0005-0000-0000-0000C7000000}"/>
    <cellStyle name="Migliaia 5 2 2 4" xfId="119" xr:uid="{00000000-0005-0000-0000-0000C8000000}"/>
    <cellStyle name="Migliaia 5 2 2 4 2" xfId="251" xr:uid="{00000000-0005-0000-0000-0000C9000000}"/>
    <cellStyle name="Migliaia 5 2 2 5" xfId="187" xr:uid="{00000000-0005-0000-0000-0000CA000000}"/>
    <cellStyle name="Migliaia 5 2 3" xfId="63" xr:uid="{00000000-0005-0000-0000-0000CB000000}"/>
    <cellStyle name="Migliaia 5 2 3 2" xfId="95" xr:uid="{00000000-0005-0000-0000-0000CC000000}"/>
    <cellStyle name="Migliaia 5 2 3 2 2" xfId="159" xr:uid="{00000000-0005-0000-0000-0000CD000000}"/>
    <cellStyle name="Migliaia 5 2 3 2 2 2" xfId="291" xr:uid="{00000000-0005-0000-0000-0000CE000000}"/>
    <cellStyle name="Migliaia 5 2 3 2 3" xfId="227" xr:uid="{00000000-0005-0000-0000-0000CF000000}"/>
    <cellStyle name="Migliaia 5 2 3 3" xfId="127" xr:uid="{00000000-0005-0000-0000-0000D0000000}"/>
    <cellStyle name="Migliaia 5 2 3 3 2" xfId="259" xr:uid="{00000000-0005-0000-0000-0000D1000000}"/>
    <cellStyle name="Migliaia 5 2 3 4" xfId="195" xr:uid="{00000000-0005-0000-0000-0000D2000000}"/>
    <cellStyle name="Migliaia 5 2 4" xfId="79" xr:uid="{00000000-0005-0000-0000-0000D3000000}"/>
    <cellStyle name="Migliaia 5 2 4 2" xfId="143" xr:uid="{00000000-0005-0000-0000-0000D4000000}"/>
    <cellStyle name="Migliaia 5 2 4 2 2" xfId="275" xr:uid="{00000000-0005-0000-0000-0000D5000000}"/>
    <cellStyle name="Migliaia 5 2 4 3" xfId="211" xr:uid="{00000000-0005-0000-0000-0000D6000000}"/>
    <cellStyle name="Migliaia 5 2 5" xfId="111" xr:uid="{00000000-0005-0000-0000-0000D7000000}"/>
    <cellStyle name="Migliaia 5 2 5 2" xfId="243" xr:uid="{00000000-0005-0000-0000-0000D8000000}"/>
    <cellStyle name="Migliaia 5 2 6" xfId="179" xr:uid="{00000000-0005-0000-0000-0000D9000000}"/>
    <cellStyle name="Migliaia 5 3" xfId="52" xr:uid="{00000000-0005-0000-0000-0000DA000000}"/>
    <cellStyle name="Migliaia 5 3 2" xfId="68" xr:uid="{00000000-0005-0000-0000-0000DB000000}"/>
    <cellStyle name="Migliaia 5 3 2 2" xfId="100" xr:uid="{00000000-0005-0000-0000-0000DC000000}"/>
    <cellStyle name="Migliaia 5 3 2 2 2" xfId="164" xr:uid="{00000000-0005-0000-0000-0000DD000000}"/>
    <cellStyle name="Migliaia 5 3 2 2 2 2" xfId="296" xr:uid="{00000000-0005-0000-0000-0000DE000000}"/>
    <cellStyle name="Migliaia 5 3 2 2 3" xfId="232" xr:uid="{00000000-0005-0000-0000-0000DF000000}"/>
    <cellStyle name="Migliaia 5 3 2 3" xfId="132" xr:uid="{00000000-0005-0000-0000-0000E0000000}"/>
    <cellStyle name="Migliaia 5 3 2 3 2" xfId="264" xr:uid="{00000000-0005-0000-0000-0000E1000000}"/>
    <cellStyle name="Migliaia 5 3 2 4" xfId="200" xr:uid="{00000000-0005-0000-0000-0000E2000000}"/>
    <cellStyle name="Migliaia 5 3 3" xfId="84" xr:uid="{00000000-0005-0000-0000-0000E3000000}"/>
    <cellStyle name="Migliaia 5 3 3 2" xfId="148" xr:uid="{00000000-0005-0000-0000-0000E4000000}"/>
    <cellStyle name="Migliaia 5 3 3 2 2" xfId="280" xr:uid="{00000000-0005-0000-0000-0000E5000000}"/>
    <cellStyle name="Migliaia 5 3 3 3" xfId="216" xr:uid="{00000000-0005-0000-0000-0000E6000000}"/>
    <cellStyle name="Migliaia 5 3 4" xfId="116" xr:uid="{00000000-0005-0000-0000-0000E7000000}"/>
    <cellStyle name="Migliaia 5 3 4 2" xfId="248" xr:uid="{00000000-0005-0000-0000-0000E8000000}"/>
    <cellStyle name="Migliaia 5 3 5" xfId="184" xr:uid="{00000000-0005-0000-0000-0000E9000000}"/>
    <cellStyle name="Migliaia 5 4" xfId="60" xr:uid="{00000000-0005-0000-0000-0000EA000000}"/>
    <cellStyle name="Migliaia 5 4 2" xfId="92" xr:uid="{00000000-0005-0000-0000-0000EB000000}"/>
    <cellStyle name="Migliaia 5 4 2 2" xfId="156" xr:uid="{00000000-0005-0000-0000-0000EC000000}"/>
    <cellStyle name="Migliaia 5 4 2 2 2" xfId="288" xr:uid="{00000000-0005-0000-0000-0000ED000000}"/>
    <cellStyle name="Migliaia 5 4 2 3" xfId="224" xr:uid="{00000000-0005-0000-0000-0000EE000000}"/>
    <cellStyle name="Migliaia 5 4 3" xfId="124" xr:uid="{00000000-0005-0000-0000-0000EF000000}"/>
    <cellStyle name="Migliaia 5 4 3 2" xfId="256" xr:uid="{00000000-0005-0000-0000-0000F0000000}"/>
    <cellStyle name="Migliaia 5 4 4" xfId="192" xr:uid="{00000000-0005-0000-0000-0000F1000000}"/>
    <cellStyle name="Migliaia 5 5" xfId="76" xr:uid="{00000000-0005-0000-0000-0000F2000000}"/>
    <cellStyle name="Migliaia 5 5 2" xfId="140" xr:uid="{00000000-0005-0000-0000-0000F3000000}"/>
    <cellStyle name="Migliaia 5 5 2 2" xfId="272" xr:uid="{00000000-0005-0000-0000-0000F4000000}"/>
    <cellStyle name="Migliaia 5 5 3" xfId="208" xr:uid="{00000000-0005-0000-0000-0000F5000000}"/>
    <cellStyle name="Migliaia 5 6" xfId="108" xr:uid="{00000000-0005-0000-0000-0000F6000000}"/>
    <cellStyle name="Migliaia 5 6 2" xfId="240" xr:uid="{00000000-0005-0000-0000-0000F7000000}"/>
    <cellStyle name="Migliaia 5 7" xfId="176" xr:uid="{00000000-0005-0000-0000-0000F8000000}"/>
    <cellStyle name="Migliaia 6" xfId="51" xr:uid="{00000000-0005-0000-0000-0000F9000000}"/>
    <cellStyle name="Migliaia 6 2" xfId="67" xr:uid="{00000000-0005-0000-0000-0000FA000000}"/>
    <cellStyle name="Migliaia 6 2 2" xfId="99" xr:uid="{00000000-0005-0000-0000-0000FB000000}"/>
    <cellStyle name="Migliaia 6 2 2 2" xfId="163" xr:uid="{00000000-0005-0000-0000-0000FC000000}"/>
    <cellStyle name="Migliaia 6 2 2 2 2" xfId="295" xr:uid="{00000000-0005-0000-0000-0000FD000000}"/>
    <cellStyle name="Migliaia 6 2 2 3" xfId="231" xr:uid="{00000000-0005-0000-0000-0000FE000000}"/>
    <cellStyle name="Migliaia 6 2 3" xfId="131" xr:uid="{00000000-0005-0000-0000-0000FF000000}"/>
    <cellStyle name="Migliaia 6 2 3 2" xfId="263" xr:uid="{00000000-0005-0000-0000-000000010000}"/>
    <cellStyle name="Migliaia 6 2 4" xfId="199" xr:uid="{00000000-0005-0000-0000-000001010000}"/>
    <cellStyle name="Migliaia 6 3" xfId="83" xr:uid="{00000000-0005-0000-0000-000002010000}"/>
    <cellStyle name="Migliaia 6 3 2" xfId="147" xr:uid="{00000000-0005-0000-0000-000003010000}"/>
    <cellStyle name="Migliaia 6 3 2 2" xfId="279" xr:uid="{00000000-0005-0000-0000-000004010000}"/>
    <cellStyle name="Migliaia 6 3 3" xfId="215" xr:uid="{00000000-0005-0000-0000-000005010000}"/>
    <cellStyle name="Migliaia 6 4" xfId="115" xr:uid="{00000000-0005-0000-0000-000006010000}"/>
    <cellStyle name="Migliaia 6 4 2" xfId="247" xr:uid="{00000000-0005-0000-0000-000007010000}"/>
    <cellStyle name="Migliaia 6 5" xfId="183" xr:uid="{00000000-0005-0000-0000-000008010000}"/>
    <cellStyle name="Migliaia 7" xfId="50" xr:uid="{00000000-0005-0000-0000-000009010000}"/>
    <cellStyle name="Migliaia 7 2" xfId="66" xr:uid="{00000000-0005-0000-0000-00000A010000}"/>
    <cellStyle name="Migliaia 7 2 2" xfId="98" xr:uid="{00000000-0005-0000-0000-00000B010000}"/>
    <cellStyle name="Migliaia 7 2 2 2" xfId="162" xr:uid="{00000000-0005-0000-0000-00000C010000}"/>
    <cellStyle name="Migliaia 7 2 2 2 2" xfId="294" xr:uid="{00000000-0005-0000-0000-00000D010000}"/>
    <cellStyle name="Migliaia 7 2 2 3" xfId="230" xr:uid="{00000000-0005-0000-0000-00000E010000}"/>
    <cellStyle name="Migliaia 7 2 3" xfId="130" xr:uid="{00000000-0005-0000-0000-00000F010000}"/>
    <cellStyle name="Migliaia 7 2 3 2" xfId="262" xr:uid="{00000000-0005-0000-0000-000010010000}"/>
    <cellStyle name="Migliaia 7 2 4" xfId="198" xr:uid="{00000000-0005-0000-0000-000011010000}"/>
    <cellStyle name="Migliaia 7 3" xfId="82" xr:uid="{00000000-0005-0000-0000-000012010000}"/>
    <cellStyle name="Migliaia 7 3 2" xfId="146" xr:uid="{00000000-0005-0000-0000-000013010000}"/>
    <cellStyle name="Migliaia 7 3 2 2" xfId="278" xr:uid="{00000000-0005-0000-0000-000014010000}"/>
    <cellStyle name="Migliaia 7 3 3" xfId="214" xr:uid="{00000000-0005-0000-0000-000015010000}"/>
    <cellStyle name="Migliaia 7 4" xfId="114" xr:uid="{00000000-0005-0000-0000-000016010000}"/>
    <cellStyle name="Migliaia 7 4 2" xfId="246" xr:uid="{00000000-0005-0000-0000-000017010000}"/>
    <cellStyle name="Migliaia 7 5" xfId="182" xr:uid="{00000000-0005-0000-0000-000018010000}"/>
    <cellStyle name="Migliaia 8" xfId="59" xr:uid="{00000000-0005-0000-0000-000019010000}"/>
    <cellStyle name="Migliaia 8 2" xfId="91" xr:uid="{00000000-0005-0000-0000-00001A010000}"/>
    <cellStyle name="Migliaia 8 2 2" xfId="155" xr:uid="{00000000-0005-0000-0000-00001B010000}"/>
    <cellStyle name="Migliaia 8 2 2 2" xfId="287" xr:uid="{00000000-0005-0000-0000-00001C010000}"/>
    <cellStyle name="Migliaia 8 2 3" xfId="223" xr:uid="{00000000-0005-0000-0000-00001D010000}"/>
    <cellStyle name="Migliaia 8 3" xfId="123" xr:uid="{00000000-0005-0000-0000-00001E010000}"/>
    <cellStyle name="Migliaia 8 3 2" xfId="255" xr:uid="{00000000-0005-0000-0000-00001F010000}"/>
    <cellStyle name="Migliaia 8 4" xfId="191" xr:uid="{00000000-0005-0000-0000-000020010000}"/>
    <cellStyle name="Migliaia 9" xfId="58" xr:uid="{00000000-0005-0000-0000-000021010000}"/>
    <cellStyle name="Migliaia 9 2" xfId="90" xr:uid="{00000000-0005-0000-0000-000022010000}"/>
    <cellStyle name="Migliaia 9 2 2" xfId="154" xr:uid="{00000000-0005-0000-0000-000023010000}"/>
    <cellStyle name="Migliaia 9 2 2 2" xfId="286" xr:uid="{00000000-0005-0000-0000-000024010000}"/>
    <cellStyle name="Migliaia 9 2 3" xfId="222" xr:uid="{00000000-0005-0000-0000-000025010000}"/>
    <cellStyle name="Migliaia 9 3" xfId="122" xr:uid="{00000000-0005-0000-0000-000026010000}"/>
    <cellStyle name="Migliaia 9 3 2" xfId="254" xr:uid="{00000000-0005-0000-0000-000027010000}"/>
    <cellStyle name="Migliaia 9 4" xfId="190" xr:uid="{00000000-0005-0000-0000-000028010000}"/>
    <cellStyle name="Neutrale" xfId="10" builtinId="28" customBuiltin="1"/>
    <cellStyle name="Normale" xfId="0" builtinId="0"/>
    <cellStyle name="Normale 2" xfId="49" xr:uid="{00000000-0005-0000-0000-00002B010000}"/>
    <cellStyle name="Normale_A" xfId="171" xr:uid="{00000000-0005-0000-0000-00002C010000}"/>
    <cellStyle name="Nota" xfId="17" builtinId="10" customBuiltin="1"/>
    <cellStyle name="Output" xfId="12" builtinId="21" customBuiltin="1"/>
    <cellStyle name="Testo avviso" xfId="16" builtinId="11" customBuiltin="1"/>
    <cellStyle name="Testo descrittivo" xfId="18" builtinId="53" customBuiltin="1"/>
    <cellStyle name="Titolo" xfId="4" builtinId="15" customBuiltin="1"/>
    <cellStyle name="Titolo 1" xfId="5" builtinId="16" customBuiltin="1"/>
    <cellStyle name="Titolo 2" xfId="6" builtinId="17" customBuiltin="1"/>
    <cellStyle name="Titolo 3" xfId="7" builtinId="18" customBuiltin="1"/>
    <cellStyle name="Titolo 4" xfId="8" builtinId="19" customBuiltin="1"/>
    <cellStyle name="Totale" xfId="19" builtinId="25" customBuiltin="1"/>
    <cellStyle name="Valore non valido" xfId="2" builtinId="27" customBuiltin="1"/>
    <cellStyle name="Valore valido" xfId="9" builtinId="26" customBuiltin="1"/>
  </cellStyles>
  <dxfs count="49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\ _€_-;\-* #,##0.0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\ _€_-;\-* #,##0.0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\ _€_-;\-* #,##0.0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\ _€_-;\-* #,##0.0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\ _€_-;\-* #,##0.0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</font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ont>
        <b/>
      </font>
    </dxf>
    <dxf>
      <alignment horizontal="center" readingOrder="0"/>
    </dxf>
    <dxf>
      <alignment wrapText="1"/>
    </dxf>
    <dxf>
      <alignment wrapText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0\ _€_-;\-* #,##0.0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0\ _€_-;\-* #,##0.00\ _€_-;_-* &quot;-&quot;??\ _€_-;_-@_-"/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numFmt numFmtId="164" formatCode="_-* #,##0.00\ _€_-;\-* #,##0.0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64" formatCode="_-* #,##0.00\ _€_-;\-* #,##0.0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1"/>
        </top>
        <bottom style="thin">
          <color theme="1"/>
        </bottom>
        <vertical/>
        <horizontal/>
      </border>
    </dxf>
    <dxf>
      <numFmt numFmtId="164" formatCode="_-* #,##0.00\ _€_-;\-* #,##0.0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0\ _€_-;\-* #,##0.00\ _€_-;_-* &quot;-&quot;??\ _€_-;_-@_-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1"/>
        </top>
        <bottom style="thin">
          <color theme="1"/>
        </bottom>
        <vertical/>
        <horizontal/>
      </border>
    </dxf>
    <dxf>
      <numFmt numFmtId="164" formatCode="_-* #,##0.00\ _€_-;\-* #,##0.0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rgb="FF305E9A"/>
        </left>
        <right style="thin">
          <color rgb="FF305E9A"/>
        </right>
        <top style="thin">
          <color rgb="FF305E9A"/>
        </top>
        <bottom style="thin">
          <color rgb="FF305E9A"/>
        </bottom>
        <vertical/>
        <horizontal/>
      </border>
    </dxf>
    <dxf>
      <numFmt numFmtId="164" formatCode="_-* #,##0.00\ _€_-;\-* #,##0.0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3" tint="0.399975585192419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nw-my.sharepoint.com/personal/office365rd_gnw_onmicrosoft_com/Documents/A.Archivio/Piario/Bilancio%202022/Bilancio%202022-2024%20Piario%20copiato%202020%20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rate 2022-2024"/>
      <sheetName val="Uscite 2022-2024"/>
      <sheetName val="EQUILIBRI 2021"/>
      <sheetName val="EQUILIBRI 2022"/>
      <sheetName val="EQUILIBRI 2023"/>
      <sheetName val="PF"/>
      <sheetName val="Pivot-U"/>
      <sheetName val="Tabelle-U"/>
    </sheetNames>
    <sheetDataSet>
      <sheetData sheetId="0">
        <row r="140">
          <cell r="U140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tente Windows" refreshedDate="44951.461790740737" createdVersion="7" refreshedVersion="5" minRefreshableVersion="3" recordCount="447" xr:uid="{00000000-000A-0000-FFFF-FFFF00000000}">
  <cacheSource type="worksheet">
    <worksheetSource name="TUscite"/>
  </cacheSource>
  <cacheFields count="18">
    <cacheField name="Codice bilancio" numFmtId="0">
      <sharedItems containsBlank="1"/>
    </cacheField>
    <cacheField name="IdMissione" numFmtId="0">
      <sharedItems containsMixedTypes="1" containsNumber="1" containsInteger="1" minValue="1" maxValue="1"/>
    </cacheField>
    <cacheField name="Missione" numFmtId="0">
      <sharedItems/>
    </cacheField>
    <cacheField name="IdProgramma" numFmtId="0">
      <sharedItems containsSemiMixedTypes="0" containsString="0" containsNumber="1" containsInteger="1" minValue="101" maxValue="9901"/>
    </cacheField>
    <cacheField name="Programma" numFmtId="0">
      <sharedItems/>
    </cacheField>
    <cacheField name="IdTitolo" numFmtId="0">
      <sharedItems containsMixedTypes="1" containsNumber="1" containsInteger="1" minValue="2" maxValue="2" count="6">
        <s v="1"/>
        <s v="2"/>
        <n v="2"/>
        <s v="4"/>
        <s v="7"/>
        <s v="5"/>
      </sharedItems>
    </cacheField>
    <cacheField name="Titolo" numFmtId="0">
      <sharedItems count="6">
        <s v="Spese Correnti"/>
        <s v="Spese in conto capitale"/>
        <s v="Rimborso prestiti"/>
        <s v="Spese per conto terzi e partite di giro"/>
        <s v="Chiusura-Anticipazioni ricevuto da Istituto tesoriere/cassiere"/>
        <e v="#VALUE!" u="1"/>
      </sharedItems>
    </cacheField>
    <cacheField name="Capitolo" numFmtId="0">
      <sharedItems containsSemiMixedTypes="0" containsString="0" containsNumber="1" containsInteger="1" minValue="15" maxValue="811000" count="447">
        <n v="15"/>
        <n v="30"/>
        <n v="40"/>
        <n v="41"/>
        <n v="45"/>
        <n v="46"/>
        <n v="50"/>
        <n v="55"/>
        <n v="60"/>
        <n v="80"/>
        <n v="81"/>
        <n v="83"/>
        <n v="119"/>
        <n v="120"/>
        <n v="121"/>
        <n v="122"/>
        <n v="123"/>
        <n v="124"/>
        <n v="130"/>
        <n v="140"/>
        <n v="141"/>
        <n v="143"/>
        <n v="145"/>
        <n v="146"/>
        <n v="160"/>
        <n v="161"/>
        <n v="162"/>
        <n v="187"/>
        <n v="188"/>
        <n v="189"/>
        <n v="190"/>
        <n v="191"/>
        <n v="192"/>
        <n v="202"/>
        <n v="213"/>
        <n v="220"/>
        <n v="230"/>
        <n v="285"/>
        <n v="300"/>
        <n v="305"/>
        <n v="320"/>
        <n v="321"/>
        <n v="323"/>
        <n v="325"/>
        <n v="326"/>
        <n v="329"/>
        <n v="330"/>
        <n v="360"/>
        <n v="370"/>
        <n v="371"/>
        <n v="406"/>
        <n v="407"/>
        <n v="410"/>
        <n v="411"/>
        <n v="430"/>
        <n v="440"/>
        <n v="450"/>
        <n v="460"/>
        <n v="490"/>
        <n v="540"/>
        <n v="570"/>
        <n v="578"/>
        <n v="579"/>
        <n v="580"/>
        <n v="581"/>
        <n v="585"/>
        <n v="591"/>
        <n v="592"/>
        <n v="601"/>
        <n v="730"/>
        <n v="731"/>
        <n v="732"/>
        <n v="750"/>
        <n v="760"/>
        <n v="770"/>
        <n v="772"/>
        <n v="774"/>
        <n v="775"/>
        <n v="780"/>
        <n v="781"/>
        <n v="785"/>
        <n v="790"/>
        <n v="795"/>
        <n v="801"/>
        <n v="810"/>
        <n v="811"/>
        <n v="812"/>
        <n v="813"/>
        <n v="815"/>
        <n v="900"/>
        <n v="901"/>
        <n v="920"/>
        <n v="940"/>
        <n v="981"/>
        <n v="987"/>
        <n v="990"/>
        <n v="1300"/>
        <n v="1302"/>
        <n v="1303"/>
        <n v="1304"/>
        <n v="1305"/>
        <n v="1306"/>
        <n v="1307"/>
        <n v="1308"/>
        <n v="1309"/>
        <n v="1313"/>
        <n v="1314"/>
        <n v="1315"/>
        <n v="1317"/>
        <n v="1318"/>
        <n v="1319"/>
        <n v="1321"/>
        <n v="1323"/>
        <n v="1325"/>
        <n v="1326"/>
        <n v="1327"/>
        <n v="1330"/>
        <n v="1331"/>
        <n v="2300"/>
        <n v="2691"/>
        <n v="2820"/>
        <n v="2822"/>
        <n v="2823"/>
        <n v="2831"/>
        <n v="2832"/>
        <n v="2833"/>
        <n v="2834"/>
        <n v="2836"/>
        <n v="2972"/>
        <n v="2990"/>
        <n v="2991"/>
        <n v="2992"/>
        <n v="2994"/>
        <n v="3030"/>
        <n v="3060"/>
        <n v="3180"/>
        <n v="3190"/>
        <n v="3191"/>
        <n v="3192"/>
        <n v="3193"/>
        <n v="3369"/>
        <n v="3401"/>
        <n v="3411"/>
        <n v="3430"/>
        <n v="3462"/>
        <n v="3500"/>
        <n v="3511"/>
        <n v="3515"/>
        <n v="3519"/>
        <n v="3520"/>
        <n v="3526"/>
        <n v="3530"/>
        <n v="3532"/>
        <n v="3533"/>
        <n v="3534"/>
        <n v="3550"/>
        <n v="3551"/>
        <n v="3552"/>
        <n v="3553"/>
        <n v="3555"/>
        <n v="3592"/>
        <n v="3710"/>
        <n v="3711"/>
        <n v="3712"/>
        <n v="3730"/>
        <n v="3762"/>
        <n v="3763"/>
        <n v="3764"/>
        <n v="3765"/>
        <n v="3766"/>
        <n v="3782"/>
        <n v="3783"/>
        <n v="3784"/>
        <n v="3785"/>
        <n v="3786"/>
        <n v="3787"/>
        <n v="3788"/>
        <n v="3789"/>
        <n v="3790"/>
        <n v="3791"/>
        <n v="3793"/>
        <n v="3796"/>
        <n v="3797"/>
        <n v="3820"/>
        <n v="3821"/>
        <n v="3822"/>
        <n v="3824"/>
        <n v="4000"/>
        <n v="4050"/>
        <n v="4051"/>
        <n v="4052"/>
        <n v="4150"/>
        <n v="4152"/>
        <n v="4153"/>
        <n v="4154"/>
        <n v="4155"/>
        <n v="4158"/>
        <n v="4160"/>
        <n v="4163"/>
        <n v="4185"/>
        <n v="4186"/>
        <n v="4193"/>
        <n v="4195"/>
        <n v="4290"/>
        <n v="4291"/>
        <n v="4292"/>
        <n v="4296"/>
        <n v="4298"/>
        <n v="4320"/>
        <n v="4323"/>
        <n v="4325"/>
        <n v="5180"/>
        <n v="5182"/>
        <n v="5192"/>
        <n v="5300"/>
        <n v="5415"/>
        <n v="5450"/>
        <n v="5452"/>
        <n v="5793"/>
        <n v="6100"/>
        <n v="6101"/>
        <n v="6102"/>
        <n v="6120"/>
        <n v="6135"/>
        <n v="6170"/>
        <n v="6171"/>
        <n v="6175"/>
        <n v="6177"/>
        <n v="6178"/>
        <n v="6179"/>
        <n v="6180"/>
        <n v="6181"/>
        <n v="6182"/>
        <n v="6183"/>
        <n v="6184"/>
        <n v="6185"/>
        <n v="6187"/>
        <n v="6188"/>
        <n v="6189"/>
        <n v="6222"/>
        <n v="6350"/>
        <n v="6352"/>
        <n v="6354"/>
        <n v="6356"/>
        <n v="6357"/>
        <n v="6359"/>
        <n v="6362"/>
        <n v="6366"/>
        <n v="6367"/>
        <n v="6368"/>
        <n v="6369"/>
        <n v="6492"/>
        <n v="6493"/>
        <n v="6494"/>
        <n v="6495"/>
        <n v="6500"/>
        <n v="6505"/>
        <n v="6510"/>
        <n v="6515"/>
        <n v="6518"/>
        <n v="6521"/>
        <n v="6522"/>
        <n v="6525"/>
        <n v="6526"/>
        <n v="6529"/>
        <n v="6820"/>
        <n v="6821"/>
        <n v="6822"/>
        <n v="6823"/>
        <n v="6824"/>
        <n v="6834"/>
        <n v="6856"/>
        <n v="6860"/>
        <n v="6862"/>
        <n v="6863"/>
        <n v="6868"/>
        <n v="6869"/>
        <n v="6870"/>
        <n v="6890"/>
        <n v="6902"/>
        <n v="6903"/>
        <n v="6904"/>
        <n v="6905"/>
        <n v="6906"/>
        <n v="6950"/>
        <n v="6961"/>
        <n v="7020"/>
        <n v="7193"/>
        <n v="7194"/>
        <n v="7195"/>
        <n v="7198"/>
        <n v="7199"/>
        <n v="7201"/>
        <n v="7202"/>
        <n v="7203"/>
        <n v="7204"/>
        <n v="7206"/>
        <n v="7208"/>
        <n v="7211"/>
        <n v="7260"/>
        <n v="7261"/>
        <n v="7280"/>
        <n v="7300"/>
        <n v="7312"/>
        <n v="7314"/>
        <n v="7315"/>
        <n v="7325"/>
        <n v="7330"/>
        <n v="7335"/>
        <n v="7336"/>
        <n v="7337"/>
        <n v="7420"/>
        <n v="7430"/>
        <n v="7452"/>
        <n v="8560"/>
        <n v="8561"/>
        <n v="8564"/>
        <n v="8565"/>
        <n v="8570"/>
        <n v="8572"/>
        <n v="8800"/>
        <n v="8802"/>
        <n v="8805"/>
        <n v="8810"/>
        <n v="8811"/>
        <n v="8812"/>
        <n v="9073"/>
        <n v="9075"/>
        <n v="9080"/>
        <n v="9101"/>
        <n v="9180"/>
        <n v="9255"/>
        <n v="9261"/>
        <n v="9264"/>
        <n v="9500"/>
        <n v="9671"/>
        <n v="9672"/>
        <n v="9685"/>
        <n v="9686"/>
        <n v="9690"/>
        <n v="9692"/>
        <n v="9693"/>
        <n v="9694"/>
        <n v="9697"/>
        <n v="9700"/>
        <n v="9702"/>
        <n v="9704"/>
        <n v="9709"/>
        <n v="9710"/>
        <n v="9713"/>
        <n v="9714"/>
        <n v="9716"/>
        <n v="9729"/>
        <n v="9730"/>
        <n v="9731"/>
        <n v="9732"/>
        <n v="9733"/>
        <n v="9794"/>
        <n v="10002"/>
        <n v="10007"/>
        <n v="10200"/>
        <n v="10203"/>
        <n v="10205"/>
        <n v="10206"/>
        <n v="10207"/>
        <n v="10544"/>
        <n v="10546"/>
        <n v="10547"/>
        <n v="10548"/>
        <n v="10549"/>
        <n v="10552"/>
        <n v="10553"/>
        <n v="10564"/>
        <n v="10568"/>
        <n v="10577"/>
        <n v="10613"/>
        <n v="10615"/>
        <n v="10616"/>
        <n v="10617"/>
        <n v="10871"/>
        <n v="10872"/>
        <n v="10877"/>
        <n v="10955"/>
        <n v="10960"/>
        <n v="10981"/>
        <n v="10984"/>
        <n v="11400"/>
        <n v="11451"/>
        <n v="11888"/>
        <n v="11889"/>
        <n v="11891"/>
        <n v="11892"/>
        <n v="11893"/>
        <n v="11899"/>
        <n v="11900"/>
        <n v="11902"/>
        <n v="12297"/>
        <n v="12300"/>
        <n v="12308"/>
        <n v="12310"/>
        <n v="12311"/>
        <n v="12312"/>
        <n v="12314"/>
        <n v="12315"/>
        <n v="12316"/>
        <n v="12318"/>
        <n v="12319"/>
        <n v="12320"/>
        <n v="12321"/>
        <n v="12334"/>
        <n v="12340"/>
        <n v="12356"/>
        <n v="12362"/>
        <n v="12363"/>
        <n v="12624"/>
        <n v="12625"/>
        <n v="12626"/>
        <n v="12627"/>
        <n v="12706"/>
        <n v="12710"/>
        <n v="12716"/>
        <n v="12730"/>
        <n v="12740"/>
        <n v="12750"/>
        <n v="12751"/>
        <n v="12800"/>
        <n v="12801"/>
        <n v="12941"/>
        <n v="12942"/>
        <n v="12944"/>
        <n v="12946"/>
        <n v="12950"/>
        <n v="12951"/>
        <n v="12960"/>
        <n v="12970"/>
        <n v="12971"/>
        <n v="12980"/>
        <n v="13000"/>
        <n v="13001"/>
        <n v="13010"/>
        <n v="13050"/>
        <n v="13099"/>
        <n v="13111"/>
        <n v="13999"/>
        <n v="590000"/>
        <n v="810000"/>
        <n v="811000"/>
      </sharedItems>
    </cacheField>
    <cacheField name="Articolo" numFmtId="0">
      <sharedItems containsString="0" containsBlank="1" containsNumber="1" containsInteger="1" minValue="0" maxValue="0"/>
    </cacheField>
    <cacheField name="Descrizione" numFmtId="0">
      <sharedItems count="451">
        <s v="IRAP AMMINISTRATORI"/>
        <s v="PRESTAZIONI DI SERVIZI - ORGANI ISTITUZIONALI"/>
        <s v="RETRIBUZIONI LORDE PERSONALE SEGRETERIA DI RUOLO"/>
        <s v="ASSEGNO NUCLEO FAMIGLIARE - SEGRETERIA"/>
        <s v="RETRIBUZIONE SEGRETARIO GENERALE"/>
        <s v="IRAP SEGRETARIO COMUNALE"/>
        <s v="ONERI RIFLESSI SEGRETERIA - DI RUOLO"/>
        <s v="ONERI RIFLESSI SEGRETARIO"/>
        <s v="FONDO PER LA MOBILITA' DEI SEGRETARI"/>
        <s v="ENERGIA ELETTRICA - MUNICIPIO"/>
        <s v="FORNITURA ACQUA - MUNICIPIO"/>
        <s v="RIMBORSO A GSE CORRISPETTIVI IMPIANTI FOTOVOLTAICI"/>
        <s v="AGGIO CANONE UNICO PATRIMONIALE"/>
        <s v="PRESTAZIONE DI SERVIZI DIVERSI UFFICIO SEGRETERIA"/>
        <s v="SERVIZI DI GESTIONE DOCUMENTALE"/>
        <s v="LICENZE D'USO PER SOFTWARE"/>
        <s v="SPESE DI GESTIONE DEL SITO COMUNALE"/>
        <s v="PROMOZIONE MARKETING TERRITORIALE"/>
        <s v="COMPENSI COLLEGIO REVISORI CONTI"/>
        <s v="PULIZIA EDIFICIO COMUNALE"/>
        <s v="FONDO A SOSTEGNO MINORI ENTRATE"/>
        <s v="INIZIATIVE PER LA MEMORIA PERIODO COVID"/>
        <s v="CANONI DI NOLEGGIO ATTREZZATURE UFFICIO RAGIONERIA"/>
        <s v="SPESE NOTIFICAZIONE ATTI E INGIUNZIONI"/>
        <s v="ACQUISTO BENI DI CONSUMO SERVIZIO SEGRETERIA"/>
        <s v="ACQUISTO BENI AUTOMEZZO UFFICIO SEGRETERIA"/>
        <s v="TASSE DI CIRCOLAZIONE AUTOMEZZI UFFICIO SEGRETERIA"/>
        <s v="IRAP POLIZIA LOCALE"/>
        <s v="STIPENDI POLIZIA LOCALE"/>
        <s v="ONERI POLIZIA LOCALE"/>
        <s v="RETRIBUZIONI LORDE PERSONALE RAGIONERIA DI RUOLO"/>
        <s v="ASSEGNO NUCLEO FAMIGLIARE - RAGIONERIA"/>
        <s v="AUMENTI CONTRATTUALI DIPENDENTI"/>
        <s v="LAVORO STRAORDINARIO - RAGIONERIA"/>
        <s v="ONERI RIFLESSI RAGIONERIA - DI RUOLO"/>
        <s v="LAVORO STRAORDINARIO - SEGRETERIA"/>
        <s v="INDENNITA' MISSIONE- SEGRETERIA"/>
        <s v="SICUREZZA SUI LUOGHI DI LAVORO"/>
        <s v="MANUTENZIONE MOBILI, MACCHINE E ATTREZZATURE"/>
        <s v="SPESE PER SOFTWARE"/>
        <s v="SPESE POSTALI"/>
        <s v="SPESE TELEFONICHE - SEGRETERIA"/>
        <s v="ABBONAMENTI SETTORE AFFARI GENERALI"/>
        <s v="MANUTENZIONE HARDWARE E SOFTWARE"/>
        <s v="SERVIZIO DI HOSTING"/>
        <s v="ELABORAZIONE DATI CONTABILI E FINANZIARI"/>
        <s v="SPESE RISCALD.EDIFICIO COMUNALE"/>
        <s v="COMPENSI COMPONENTI NUCLEO VALUTAZIONE"/>
        <s v="RIMBORSO SPESE SERVIZIO TESORERIA"/>
        <s v="SERVIZIO DI TESORERIA COMUNALE"/>
        <s v="SPESE PER COMITATI FRAZIONE E QUARTIERI"/>
        <s v="CONTRIBUTO ASSOCIAZIONI PER FESTE NAZIONALI"/>
        <s v="SPESE PER ATTIVITA' INFORMATIVE DELL'ENTE"/>
        <s v="SPESE PER CONSULTAZIONI ELETTORALI"/>
        <s v="DIRITTI DI SEGRETERIA - SEGRETARIO GENERALE"/>
        <s v="INDENNITA' DI CARICA AMMINISTRATORI"/>
        <s v="CONSULENZE - INCARICHI ED INCARICHI LEGALI"/>
        <s v="ONERI ASPETTATIVE E PERMESSI RETRIBUITI"/>
        <s v="SPESE COMMISSIONE ELETTORALE CIRCONDARIALE"/>
        <s v="PREMI ASSICURATIVI"/>
        <s v="SPESE PER AUTOMEZZO MESSI"/>
        <s v="CONTRIBUTO CASETTA DELL'ACQUA"/>
        <s v="CONTRIBUTI PER ASSOCIAZIONI SPORTIVE E CULTURALI PER ORGANIZZAZIONE DI EVENTI NEL SEGNO DELLA RIPRESA"/>
        <s v="CONTRIBUTI ASSOCIATIVI"/>
        <s v="SPESE UFFICIO DI COLLOCAMENTO ALBINO"/>
        <s v="PRESTAZIONE DI SERVIZI SPECIALISTICI - SETTORE ECONOMICO FINANZIARIO"/>
        <s v="SPESE PER PAGAMENTO CON POS E RID"/>
        <s v="PRESTAZIONI DI SERVIZI PER VERIFICHE TRIBUTARIE ICI E CATASTO"/>
        <s v="ACQUISTO BENI DI CONSUMO - UFFICIO RAGIONERIA"/>
        <s v="RETRIBUZIONI LORDE UFFICIO TECNICO DI RUOLO"/>
        <s v="ONERI RIFLESSI UTC RUOLO"/>
        <s v="ASSEGNO NUCLEO FAMIGLIARE - UFFICIO TECNICO"/>
        <s v="LAVORO STRAORDINARIO - UFFICIO TECNICO"/>
        <s v="INDENNITA' MISSIONI UTC"/>
        <s v="INCARICHI PROGETTAZIONI OPERE PUBBLICHE (ONERI)"/>
        <s v="INCARICHI PER PROGETTAZIONI URBANISTICHE"/>
        <s v="INCARICHI CONNESSI ALLA STESURA DEL NUOVO PGT"/>
        <s v="AGGIORNAMENTO PUT: INTERVENTI MINORI E VALUTAZIONE SOLUZIONI E PROPOSTE"/>
        <s v="BENI DI CONSUMO UFFICIO TECNICO"/>
        <s v="CANONI NOLEGGIO MACCHINARI UTC"/>
        <s v="SPESE PER TELEFONIA MOBILE"/>
        <s v="PUBBLICAZIONI -POLIZZE FIDEJUSSORIE E DIRITTI VARI"/>
        <s v="ABBONAMENTI RIVISTE E LIBRI U.T.C."/>
        <s v="IRAP - UFFICIO TECNICO"/>
        <s v="ACQUISTO CARBURANTE PER AUTOMEZZI UTC"/>
        <s v="ACQUISTO SERVIZI DI FORMAZIONE SPECIALISTICA"/>
        <s v="CORSI DI AGGIORNAMENTO - UFFICIO TECNICO"/>
        <s v="CORSI PROTEZIONE CIVILE"/>
        <s v="SPESE NOTARILI"/>
        <s v="RETRIBUZIONI SERVIZI DEMOGRAFICI DI RUOLO"/>
        <s v="ONERI RIFLESSI SERVIZI DEMOGRAFICI"/>
        <s v="LAVORO STRAORDINARIO - UFFICI DEMOGRAFICI"/>
        <s v="BENI DI CONSUMO SERVIZI DEMOGRAFICI"/>
        <s v="IRAP - ANAGRAFE"/>
        <s v="SPESE ASSISTENZA SOFTWARE-HARDWARE"/>
        <s v="SPESE PER SERVIZI DEMOGRAFICI"/>
        <s v="ACQUISTO MATERIALI CONSUMO PER EDIFICI COMUNALI"/>
        <s v="PRESTAZIONE DI SERVIZI PER MANUTENZIONE ORDINARIA EDIFICI COMUNALI"/>
        <s v="SPESE TELEFONICHE MAGAZZINO"/>
        <s v="ENERGIA ELETTRICA - CENTRO CIVICO DI VIANA"/>
        <s v="SPESE RISCALDAMENTO - MAGAZZINO"/>
        <s v="ACQUEDOTTO MAGAZZINO"/>
        <s v="ENERGIA ELETTRICA - MAGAZZINO COMUNALE, OFFICINA E PIATTAFORMA ECOLOGICA"/>
        <s v="ENERGIA ELETTRICA - SERBATOIO SALMEZZA"/>
        <s v="DANNI A PATRIMONIO COMUNALE"/>
        <s v="MANUTENZIONE IMPIANTI ELETTRICI"/>
        <s v="MANUTENZIONE ASCENSORI"/>
        <s v="ENERGIA ELETTRICA - AMBULATORI MEDICI (LONNO - GAVARNO)"/>
        <s v="ENERGIA ELETTRICA - FONTANA DELLE CULTURE"/>
        <s v="SPESE RISCALDAMENTO - CENTRO CIVICO VIANA"/>
        <s v="FORNITURA ACQUA - FONTANA DELLE CULTURE"/>
        <s v="INTERESSI PASSIVI SU MUTUI"/>
        <s v="ENERGIA ELETTRICA - FONTANA PIAZZA MATTEOTTI"/>
        <s v="FORNITURA ACQUA - FONTANA P.ZZA MATTEOTTI"/>
        <s v="FORNITURA ACQUA - IRRIGAZIONE PIAZZA UMBERTO I"/>
        <s v="ENERGIA ELETTRICA PIAZZA LIBERTA - FONTANE E PANCHINE MERCATO"/>
        <s v="FORNITURA ACQUA - AMBULATORI MEDICI (LONNO - GAVARNO)"/>
        <s v="SPESE RISCALDAMENTO AMBULATORI MEDICI (LONNO - GAVARNO)"/>
        <s v="RIMBORSO SPESE UNIONE INSIEME SUL SERIO"/>
        <s v="SPESE PER MANTENIMENTO ANIMALI RANDAGI"/>
        <s v="CONTRIBUTI SCUOLE INFANZIA PARITARIE - CRESPI ZILIOLI E SS.INNOCENTI"/>
        <s v="CONTRIBUTO A ISTITUTO COMPRENSIVO PER FUNZIONI MISTE"/>
        <s v="CONTRIBUTI STRAORDINARI PER SCUOLE PARITARIE A SEGUITO EMERGENZA COVID-19"/>
        <s v="ACQUISTO BENI MANUTENZIONE ORDINARIA EDIFICI SCOLASTICI"/>
        <s v="ACQUISTO BENI PER SCUOLA DELL'INFANZIA"/>
        <s v="TELEFONIA E DATI SCUOLA INFANZIA"/>
        <s v="ENERGIA ELETTRICA - SCUOLA INFANZIA"/>
        <s v="FORNITURA ACQUA - SCUOLA INFANZIA"/>
        <s v="SPESE DIVERSE SCUOLE PRIMARIE"/>
        <s v="ENERGIA ELETTRICA - SCUOLE PRIMARIE"/>
        <s v="SPESE RISCALDAMENTO - SCUOLE PRIMARIE"/>
        <s v="FORNITURA ACQUA - SCUOLE PRIMARIE"/>
        <s v="TELEFONIA E DATI - SCUOLE PRIMARIE"/>
        <s v="SPESE UFFICIO DIRIGENTE SCOLASTICO"/>
        <s v="FORNITURA LIBRI AGLI ALUNNI SCUOLE PRIMARIE"/>
        <s v="MATERIALI DI CONSUMO - SCUOLA SECONDARIA DI 1^ GRADO"/>
        <s v="ENERGIA ELETTRICA - SCUOLA SECONDARIA DI 1^ GRADO"/>
        <s v="TELEFONIA E DATI - SCUOLA SECONDARIA DI 1^ GRADO"/>
        <s v="SPESE RISCALDAMENTO - SCUOLA SECONDARIA DI 1^ GRADO"/>
        <s v="FORNITURA ACQUA - SCUOLA SECONDARIA DI 1^GRADO"/>
        <s v="ASSISTENZA EDUCATIVA SCOLASTICA PER ALUNNI DISABILI"/>
        <s v="TRASPORTO ALUNNI SCUOLE"/>
        <s v="PROGETTO MUSICA - SCUOLE PRIMARIE"/>
        <s v="BORSE DI STUDIO"/>
        <s v="DIRITTO ALLO STUDIO"/>
        <s v="BORSE DI STUDIO FONDAZIONE M.A.SAVOLDI"/>
        <s v="CANONE LOCAZIONE LOCALI SERVIZIO MENSA SCOLASTICA"/>
        <s v="MENSE SCOLASTICHE"/>
        <s v="SPESE AUTOMEZZO SERVIZIO SCUOLA"/>
        <s v="ACQUISTO BENI AUTOMEZZO UFFICIO SCUOLA"/>
        <s v="SERVIZIO SPORTELLO PSICOLOGICO_x000a_[CAMBIARE OGGETTO IN: SERVIZI PSICOLOGICI PER LA SCUOLA]"/>
        <s v="TRASFERIMENTO A PARROCCHIA PER GESTIONE C.R.E."/>
        <s v="MANUTENZIONE ORDINARIA EDIFICI SCOLASTICI"/>
        <s v="CONSIGLIO COMUNALE PER RAGAZZI - SCUOLA SECONDARIA DI 1^ GRADO"/>
        <s v="QUOTA UNA TANTUM PER DELEGA COMUNE ALBINO FUNZIONI PER GARA ATEM_x000a_"/>
        <s v="RETRIBUZIONI LORDE UFFICIO SCUOLA DI RUOLO"/>
        <s v="ONERI RIFLESSI UFFICIO SCUOLA - DI RUOLO"/>
        <s v="LAVORO STRAORDINARIO - SERVIZI SCOLASTICI"/>
        <s v="ASSEGNO NUCLEO FAMIGLIARE - UFFICIO SCUOLA"/>
        <s v="ACQUISTO BENI PER UFFICIO SCUOLA CULTURA E SPORT"/>
        <s v="IRAP UFFICIO SCUOLA"/>
        <s v="RETRIBUZIONI LORDE BIBLIOTECA RUOLO"/>
        <s v="ONERI RIFLESSI BIBLIOTECA DI RUOLO"/>
        <s v="ASSEGNO NUCLEO FAMIGLIARE - BIBLIOTECA"/>
        <s v="LAVORO STRAORDINARIO - BIBLIOTECA"/>
        <s v="SPESE ACQUISTO MATERIALI BIBLIOTECA"/>
        <s v="PROMOZIONE LETTURA E BIBLIOTECA"/>
        <s v="MANUTENZIONE BIBLIOTECA"/>
        <s v="ACQUISTO GIORNALI E RIVISTE BIBLIOTECA"/>
        <s v="CONVENZIONE SISTEMA BIBLIOTECARIO VALSERIANA"/>
        <s v="PRESTAZIONE DI SERVIZI PER LUOGHI DELLA CULTURA"/>
        <s v="ACQUISTO BENI PER LUOGHI DELLA CULTURA"/>
        <s v="PRESTAZIONI DI SERVIZI DIVERSI BIBLIOTECA"/>
        <s v="PULIZIA LOCALI EX BONORANDI"/>
        <s v="SPESE RISCALDAMENTO - EDIFICI CULTURALI"/>
        <s v="FORNITURA ACQUA - EDIFICI CULTURALI"/>
        <s v="ENERGIA ELETTRICA - EDIFICI CULTURALI"/>
        <s v="ATTIVITA' LABORATORIALI EXTRA SCOLASTICHE - PRIMARIA E SECONDARIA I GRADO"/>
        <s v="PRESTAZIONI DI SERVIZI PER ATTIVITA' CULTURALI"/>
        <s v="CORSI CULTURALI"/>
        <s v="TELEFONIA E DATI - EDIFICI CULTURALI"/>
        <s v="SPESE PER SIAE"/>
        <s v="PROGETTI PER IL SOSTEGNO DEL LAVORO A SEGUITO DI EMERGENZA COVID-19 - PRESTAZIONI DI SERVIZI DIVERSI BIBLIOTECA E DIGITALIZZAZIONE CITTADINANZA"/>
        <s v="SPESE NOLEGGIO ATTREZZATURE BIBLIOTECA"/>
        <s v="IRAP - BIBLIOTECA"/>
        <s v="IRAP - BORSE DI STUDIO"/>
        <s v="GESTIONE MUSEO PIETRE COTI"/>
        <s v="CONTRIBUTO ALLA BANDA/CORALI_x000a_[CAMBIARE OGGETTO IN: CONTRIBUTI PER ASSOCIAZIONI MUSICALI]"/>
        <s v="CONTRIBUTI PER ATTIVITA' CULTURALI"/>
        <s v="CONTRIBUTI VARI ASSOCIAZIONI"/>
        <s v="CONTRIBUTO UNIVERSITA' PER ANZIANI"/>
        <s v="MANUTENZIONE ORDINARIA PATRIMONIO PUBBLICO"/>
        <s v="SPESE CONDOMINIALI E MANUT. ORDINARIA-CASE COMUNALI"/>
        <s v="PROGETTI PER IL SOSTEGNO DEL LAVORO A SEGUITO DI EMERGENZA COVID-19 - INTERVENTI DI MANUTENZIONE DEL PATRIMONIO PUBBLICO"/>
        <s v="ENERGIA ELETTRICA - ALLOGGI EMERGENZA E CUSTODIA"/>
        <s v="SPESE RISCALDAMENTO ALLOGGI EMERGENZA E CUSTODIA"/>
        <s v="SPESE TELEFONICHE PER ASCENSORI"/>
        <s v="ENERGIA ELETTRICA - PARTI COMUNI ALLOGGI COMUNALI"/>
        <s v="FORNITURA ACQUA - ALLOGGI COMUNALI E COMUNITA' PSICHIATRICA"/>
        <s v="SPESA PER BANDI ALLOGGI E.R.P."/>
        <s v="PROGETTI PREVENZIONE"/>
        <s v="COMPARTECIPAZIONE SPESE GESTIONE VILLAGGIO ZILIOLI"/>
        <s v="PROGETTI SOCIALI PER GIOVANI"/>
        <s v="BENI DI CONSUMO - URBANISTICA"/>
        <s v="VERIFICHE PRESIDI ANTINCENDIO"/>
        <s v="VERIFICHE PERIODICHE MESSA A TERRA IMPIANTI ELETTRICI EDIFICI PUBBLICI"/>
        <s v="CONSULENZE C/O UFFICIO TECNICO"/>
        <s v="INIZIATIVE PER BERGAMO E BRESCIA CAPITALE DELLA CULTURA 2023"/>
        <s v="CANONI BENI DEMANIALI"/>
        <s v="FESTE E GIORNATE ECOLOGICHE"/>
        <s v="MEMORIALE A RICORDO DEFUNTI COVID 19"/>
        <s v="ACQUISTO BENI MANUTENZIONE CIMITERI"/>
        <s v="PRESTAZIONE DI SERVIZI PER MANUTENZIONE CIMITERI"/>
        <s v="FORNITURA ACQUA - CIMITERI"/>
        <s v="MATERIALI D'USO ED INTERVENTI - PROTEZIONE CIVILE"/>
        <s v="PRESTAZIONI DIVERSE - SERVIZIO IDRICO E FOGNATURA"/>
        <s v="FORNITURA ACQUA - FONTANE"/>
        <s v="INTERVENTI PER IGIENE E SALUTE PUBBLICA SUL TERRITORIO"/>
        <s v="SPESE GESTIONE SERVIZIO RSU"/>
        <s v="RETRIBUZIONI LORDE ASILO NIDO-DI RUOLO"/>
        <s v="ONERI RIFLESSI ASILO NIDO- DI RUOLO"/>
        <s v="ASSEGNO NUCLEO FAMIGLIARE - ASILO NIDO"/>
        <s v="LAVORO STRAORDINARIO-ASILO NIDO"/>
        <s v="MASSA VESTIARIO PERSONALE SERVIZI INFANZIA"/>
        <s v="BENI DI CONSUMO SERVIZI INFANZIA"/>
        <s v="ACQUISTO DI SERVIZI PER SERVIZI INFANZIA"/>
        <s v="MATERIALI PER ATTIVITA' DIDATTICA SERVIZI INFANZIA"/>
        <s v="SPESE TELEFONICHE SERVIZI ALLA PERSONA"/>
        <s v="ATTIVITA' DIDATTICHE COMPLEMENTARI SERVIZIO INFANZIA"/>
        <s v="ACQUISTO MATERIALI IGIENICO SANITARI SERVIZI INFANZIA"/>
        <s v="ENERGIA ELETTRICA - SERVIZI INFANZIA"/>
        <s v="SPESE TELEFONICHE SERVIZI INFANZIA"/>
        <s v="SPESE RISCALDAMENTO - SERVIZI INFANZIA"/>
        <s v="FORNITURA ACQUA - SERVIZI INFANZIA"/>
        <s v="GESTIONE SERVIZI PRIMA INFANZIA"/>
        <s v="INTERVENTI STRUTTURALI E GESTIONALI SERVIZI INFANZIA 0/6"/>
        <s v="SERVIZIO PASTI PER SERVIZIO INFANZIA"/>
        <s v="PULIZIE LOCALI SERVIZI INFANZIA"/>
        <s v="COPROGETTAZIONE SERVIZIO SEZIONE PRIMAVERA"/>
        <s v="IRAP - ASILO NIDO"/>
        <s v="SPESE MANUT. E RIPARAZ. ATTREZZAT. AREE VERDI"/>
        <s v="ACQUISTO PIANTE E SEMENTI STAGIONALI"/>
        <s v="MANUTENZIONE GIOCHI AREE VERDI"/>
        <s v="ENERGIA ELETTRICA - PARCHI E GIARDINI"/>
        <s v="FORNITURA ACQUA - PARCHI E GIARDINI"/>
        <s v="MATERIALE DI CONSUMO PER PARCHI"/>
        <s v="GESTIONE PARCHI - GRUPPI VARI"/>
        <s v="MANUTENZIONE ORDINARIA AREE VERDI"/>
        <s v="PROGETTI PER IL SOSTEGNO DEL LAVORO A SEGUITO DI EMERGENZA COVID-19 INTERVENTI DI GESTIONE DEL VERDE."/>
        <s v="PROGETTI PER IL SOSTEGNO DEL LAVORO A SEGUITO DI EMERGENZA COVID-19 - PRESTAZIONI DI SERVIZI DIVERSI IN AMBITO CULTURALE DEL SERVIZIO BIBLIOTECA E NEL SERVIZIO SOCIALE, PARTICOLARMENTE CON L'USO DI STRUMENTI INFORMATICI"/>
        <s v="ESTATE INSIEME 2021"/>
        <s v="ACQUISTO BENI MANUTENZIONE ORDINARIA IMPIANTI SPORTIVI"/>
        <s v="MANUTENZIONE ORDINARIA IMPIANTI SPORTIVI"/>
        <s v="PRESTAZIONE DI SERVIZI IMPIANTI SPORTIVI"/>
        <s v="PRESTAZIONI DI SERVIZI PER LO SPORT_x000a_[CAMBIARE OGGETTO IN: CONTRIBUTI GESTIONE IMPIANTI SPORTIVI]"/>
        <s v="ENERGIA ELETTRICA - IMPIANTI SPORTIVI"/>
        <s v="TELEFONIA E DATI - IMPIANTI SPORTIVI"/>
        <s v="SPESE RISCALDAMENTO - IMPIANTI SPORTIVI"/>
        <s v="FORNITURA ACQUA - IMPIANTI SPORTIVI"/>
        <s v="PROGETTO `DIRITTO ALLO SPORT`"/>
        <s v="CONTRIBUTO ORDINARIO SOCIETA' SPORTIVE"/>
        <s v="INIZIATIVE A SOSTEGNO DELLA FREQUENZA SCOLASTICA"/>
        <s v="CONTRIBUTI ORGANIZZAZIONE MANIFESTAZIONI SPORTIVE"/>
        <s v="CONTRIBUTO SOCIETA' SPORTIVE UTILIZZO IMPIANTI PROPRI"/>
        <s v="ORGANIZZAZIONE MANIFESTAZIONI SPORTIVE"/>
        <s v="RETRIBUZIONI LORDE SERVIZI SOCIALI DI RUOLO"/>
        <s v="ONERI RIFLESSI SERVIZI SOCIALI- DI RUOLO"/>
        <s v="STIPENDI PER ASSISTENTE SOCIALE"/>
        <s v="ONERI RIFLESSI PER ASSISTENTE SOCIALE"/>
        <s v="ASSEGNO NUCLEO FAMIGLIARE - SERVIZI SOCIALI"/>
        <s v="LAVORO STRAORDINARIO - SERVIZI SOCIALI"/>
        <s v="INDENNITA' DI MISSIONE"/>
        <s v="INTEGRAZIONE RETTE PER PERSONE INSERITE IN STRUTTURE RESIDENZIALI"/>
        <s v="CONTRIBUTO CASA DI RIPOSO"/>
        <s v="QUOTA PER AFFIDAMENTO IN HOUSE DEL SERVIZIO ASSISTENZA DOMICILIARE"/>
        <s v="PROGETTO BORSE LAVORO"/>
        <s v="PROGETTO SOSTEGNO RESIDENZIALITA' GIOVANI"/>
        <s v="CONTRIBUTI ASSISTENZIALI"/>
        <s v="CONTRIBUTI AD ENTI SOCIO ASSISTENZIALI"/>
        <s v="SERVIZIO DI TELESOCCORSO"/>
        <s v="MANUTENZIONE AUTOMEZZI SERVIZI DOMICILIARI"/>
        <s v="PRESTAZIONI DI SERVIZI IN AMBITO SOCIO ASSISTENZIALE"/>
        <s v="CARBURANTE AUTOMEZZI SERVIZI DOMICILIARI"/>
        <s v="TASSE DI CIRCOLAZIONE AUTOMEZZI SERVIZI DOMICILIARI"/>
        <s v="FONDO SOCIALE LEGGE 328/2000"/>
        <s v="CONVENZIONE CON RSA PER SERVIZI DIVERSI (TRASPORTO, ECC..)"/>
        <s v="MANUTENZIONE ATTREZZATURE UFFICIO SERVIZI SOCIALI"/>
        <s v="INTERVENTI PER PERSONE ADULTE DISABILI E/O CON DISAGIO"/>
        <s v="CONTRIBUTI REG. A SOSTEGNO DEGLI AFFITTI"/>
        <s v="TRASFERIMENTI PER BARATTO AMMINISTRATIVO"/>
        <s v="CONVENZIONE PER IL SERVIZIO CIVILE VOLONTARIO"/>
        <s v="MISURE URGENTI IN MATERIA DI SOLIDARIETA' ALIMENTARE EX ORDINANZA 658/2020: ACQUISIZIONE BENI E SERVIZI"/>
        <s v="INTERVENTI DI SOSTEGNO ALLE FAMIGLIE - EMERGENZA COVID-19"/>
        <s v="FORNITURE EMERGENZA COVID - 19"/>
        <s v="INTERVENTI DI SANIFICAZIONE E DISINFESTAZIONE - EMERGENZA COVID-19"/>
        <s v="INTERVENTO STRAORDINARIO FAMIGLIE NON PRECEDENTEMENTE BENEFICIARIE DI CONTRIBUTI BIENNIO 2020-2021 PER FRONTEGGIARE EMERGENZA CAROVITA"/>
        <s v="CANCELLERIA, RIVISTE, ECC."/>
        <s v="SERVIZIO PASTI A DOMICILIO"/>
        <s v="IRAP - ASSISTENZA E BENEFICENZA"/>
        <s v="RETRIBUZIONI LORDE-OPERAI STRADE"/>
        <s v="ONERI RIFLESSI OPERAI STRADE"/>
        <s v="LAVORO STRAORDINARIO OPERAI STRADE"/>
        <s v="MASSA VESTIARIO OPERAI STRADE"/>
        <s v="ACQUISTO BENI MANUT. STRADE INTERNE"/>
        <s v="RISTORO DITTA TRASPORTO SCOLASTICO PER LOCKDOWN"/>
        <s v="APPALTI PER INTERVENTI STRAORDINARI STRADA SALMEGGIA"/>
        <s v="PRESTAZIONI DI SERVIZI DIVERSE- SEGNALETICA"/>
        <s v="SPESE PER BENZINA AUTOMEZZI OPERAI"/>
        <s v="PRESTAZIONI DI SERVIZI DIVERSE- MEZZI SQUADRA OPERAI"/>
        <s v="SPESE PER REVISIONE AUTOMEZZI"/>
        <s v="MANUTENZIONE ORDINARIA PONTI PISTE CICLABILI CMVS"/>
        <s v="ENERGIA ELETTRICA - ILLUMINAZIONE PUBBLICA"/>
        <s v="MANUTENZIONE ORDINARIA - ILLUMINAZIONE PUBBLICA"/>
        <s v="IRAP - STRADE COMUNALI"/>
        <s v="GESTIONE E MANUTENZ. IMPIANTI RISCALDAMENTO EDIF. COMUNALI"/>
        <s v="INIZIATIVE A SOSTEGNO DEL COMMERCIO"/>
        <s v="FONDO A SOSTEGNO DELLE UTENZE NON DOMESTICHE PER EMERGENZA COVID-19 IN MATERIA DI TARI"/>
        <s v="CONTRIBUTI STRAORDINARI PER NUOVE APERTURE DI ESERCIZI DI VICINATO E ATTIVITA' COMPATIBILI NEI CENTRI STORICI DI NEMBRO PER LA RIPARTENZA DOPO L'EMERGENZA COVID-19"/>
        <s v="RIDUZIONE CANONE UNICO PATRIMONIALE OCCUPAZIONE SUOLO PUBBLICO"/>
        <s v="IVA A DEBITO SERVIZI COMMERCIALI"/>
        <s v="FONDO INCENTIVANTE LA PRODUTTIVITA'"/>
        <s v="ONERI RIFLESSI - FONDO INCENTIVANTE"/>
        <s v="IRAP - FONDO INCENTIVANTE"/>
        <s v="AUTOLIQUIDAZIONE INAIL"/>
        <s v="QUOTA A CARICO ENTE FONDO PERSEO"/>
        <s v="CONTRIBUTO FONDO SOLIDARIETA' PERSEO"/>
        <s v="RIMBORSI IMU ALLO STATO"/>
        <s v="RIMBORSO TRIBUTI INESIGIBILI"/>
        <s v="RIMBORSO QUOTE INESIGIBILI"/>
        <s v="FONDO CREDITI DUBBIA ESIGIBILITA'"/>
        <s v="FONDO DI RISERVA ORDINARIO"/>
        <s v="SERVIZIO MENSA DIPENDENTI"/>
        <s v="GESTIONE RISCOSSIONE TRIBUTI"/>
        <s v="ONERI RISCOSSIONE COATTIVA"/>
        <s v="INIZIATIVE PER IL CONTROLLO QUALITA' AMBIENTALE"/>
        <s v="INTERVENTI A SEGUITO DEL TAVOLO AMMINISTRAZIONE SUI SENTIERI CONSOLIDATI "/>
        <s v="RIQUALIFICAZIONE VIALE ALBERATO DEL CIMITERO"/>
        <s v="INTERVENTI DI DEMOLIZIONE TOMBE DI FAMIGLIA (A RIMBORSO)"/>
        <s v="CANONE PROGETTO THOR"/>
        <s v="ELIMINAZ. BARRIERE ARCHITET.-(10% ONERI)"/>
        <s v="ECOMUSEO DELLE RISORSE LITICHE"/>
        <s v="MANUTENZIONE STRAORDINARIA EDIFICI COMUNALI"/>
        <s v="MANUTENZIONE STRAORDINARIA PATRIMONIO PUBBLICO LONNO"/>
        <s v="MESSA A NORMA  EDIFICI PUBBLICI"/>
        <s v="INTERVENTI PER SICUREZZA LUOGHI DI LAVORO L. 81/2008"/>
        <s v="MANUTENZIONE PONTI STRADALI E GUARDRAIL"/>
        <s v="AMPLIAMENTO SPOGLIATOI CENTRO SALETTI"/>
        <s v="RIQUALIFICAZIONE PARCO S.JESUS"/>
        <s v="MANUTENZIONE STRAORDINARIA RETICOLO IDRICO MINORE"/>
        <s v="PONTE CICLOPEDONALE VIA ACQUA DEI BUOI"/>
        <s v="PISTA CICLABILE SPONDA DESTRA F.SERIO VIA ACQUA DEI BUOI"/>
        <s v="ATTIVITA' VERIFICA PONTI"/>
        <s v="EDILIZIA SCOLASTICA MINORE"/>
        <s v="REALIZZAZIONE CONTROSOFFITTI SCUOLA SECONDARIA PRIMO GRADO"/>
        <s v="RIFACIMENTO COPERTURA MAGAZZINO COMUNALE"/>
        <s v="RIFACIMENTO COPERTURA SEDE UNIONE INSIEME SUL SERIO"/>
        <s v="INTERVENTI RIQUALIFICAZIONE E MESSA IN SICUREZZA SCUOLE"/>
        <s v="FORNITURA SERRAMENTI PALAZZO MUNICIPALE"/>
        <s v="IRAP SEGRETERIA"/>
        <s v="IRAP - RAGIONERIA"/>
        <s v="INVESTIMENTI PNRR"/>
        <s v="MANUTENZIONE STRAORDINARIA PER GESTIONE CALORE EDIFICI COMUNALI"/>
        <s v="ACQUISTO ARREDI PER MUNICIPIO"/>
        <s v="ACQUISTO AUTOMEZZO SQUADRA OPERAI"/>
        <s v="DOTAZIONE AMBIENTALE PGT"/>
        <s v="ACQUISTO ARREDO E MATERIALE TECNOLOGICI - SCUOLA SECONDARIA DI 1^ GRADO"/>
        <s v="ACQUISTO ATTREZZATURE PER BIBLIOTECA E LIBRI"/>
        <s v="MANUTENZIONE STRAORDINARIA BIBLIOTECA"/>
        <s v="ACQUISTO ATTREZZATURE PER SEGRETERIA GENERALE"/>
        <s v="ATTREZZATURE PER LUOGHI DELLA CULTURA"/>
        <s v="URBANISTICA E GESTIONE DEL TERRITORIO E ACQUISIZIONE DI BENI IMMOBILI"/>
        <s v="INTERVENTI PER BUONE PRATICHE RETE CITTA' SANE"/>
        <s v="ACQUISTO ATTREZZATURE IMPIANTI SPORTIVI"/>
        <s v="ATTREZZATURA UFFICIO SCUOLA"/>
        <s v="SPESE GESTIONE PLIS - PARCO DEI COLLI"/>
        <s v="NUOVA PALESTRA SCUOLE MEDIE"/>
        <s v="REALIZZAZIONE CAMPO IN ERBA SINTETICA ZONA SALETTI"/>
        <s v="NUOVO ARCHIVIO"/>
        <s v="INTERVENTI STRAORDINARI IMPIANTI TERMICI COMUNALI"/>
        <s v="SISTEMAZIONE AREE VERDI"/>
        <s v="ACQUISTO VERDE E ARREDO URBANO"/>
        <s v="MANUTENZIONE STRAORDINARIA - FONDO AREE VERDI ART. 43 L.R. 12/2005"/>
        <s v="CONTRIBUTO ALLA PROVINCIA PER CAVA"/>
        <s v="GI0CHI AREA VERDE"/>
        <s v="INTERVENTI DI RIQUALIFICAZIONE DEGLI IMPIANTI SPORTIVI"/>
        <s v="AMPLIAMENTO NIDO COMUNALE"/>
        <s v="SPESE MANUTENZIONE CASE COMUNALI"/>
        <s v="INVESTIMENTI ATTREZZATURE PROTEZIONE CIVILE"/>
        <s v="MESSA IN SICUREZZA TRATTO STRADALE VIA LOCATELLI"/>
        <s v=" REGIMAZIONE IDRAULICA A MONTE SP 35 ZONA PIAZZO - IV LOTTO"/>
        <s v="RIQUALIFICAZIONE VIA ROMA VIA LOCATELLI FRONTE GANDOSSI"/>
        <s v="PARCHEGGIO VIA CASE DELLA VECCHIA"/>
        <s v=" REGIMAZIONE IDRAULICA A MONTE SP 35 ZONA PIAZZO - II LOTTO"/>
        <s v="MANUTENZIONE STRAORDINARIA ILL. PUBBLICA"/>
        <s v="INTEGRAZIONE, AMPLIAMENTO ILL. PUBBLICA"/>
        <s v=" REGIMAZIONE IDRAULICA A MONTE SP 35 ZONA PIAZZO - III LOTTO"/>
        <s v="RIQUALIFICAZIONE URBANA VIA LOCATELLI "/>
        <s v="MANUTENZIONE VIABILITA' MINORE"/>
        <s v="RISTRUTTURAZIONE EX STAZIONE FERROVIARIA VALLE SERIANA"/>
        <s v="ASFALTI"/>
        <s v="SISTEMAZIONE VIA RONCHETTI DA VIA DEL CARROCCIO A VIA ORIOLO/CAMOZZI"/>
        <s v="NUOVO TRATTO PISTA CICLABILE DA PARCHEGGIO FASSI A PONTE CRESPI"/>
        <s v="REALIZZAZIONE ROTATORIA VIA CAMOZZI-VIA ROMA SP35"/>
        <s v="REALIZZAZIONE PISTA CICLABILE VIA FAMIGLIA RICCARDI"/>
        <s v="LAVORI DI SISTEMAZIONE IDROGEOLOGICA TORRENTE CARSO"/>
        <s v="RIQUALIFICAZIONE CENTRO STORICO - VIA RONCHETTI SECONDO LOTTO"/>
        <s v="LAVORI DI MESSA IN SICUREZZA E  CONSOLIDAMENTO PONTE DI VIA TASSO"/>
        <s v="REALIZZAZIONE LUOGO DISPERSIONE CENERI NEL CIMITERO"/>
        <s v="INTERVENTI MINORI DI GESTIONE DEL DISSESTO GEOLOGICO E IDOGEOLOGICO"/>
        <s v="MESSA IN SICUREZZA PARETE AREA PARK VIA TALPINO"/>
        <s v="SISTEMAZIONE IDRAULICA FIUME SERIO"/>
        <s v="MANUTENZIONE STRAORDINARIA PAVIMENTAZIONE CENTRO STORICO"/>
        <s v="ROTONDA VIA TASSO- LOCATELLI - EUROPA"/>
        <s v="RIQUALIFICAZIONE PIAZZA DI LONNO"/>
        <s v="REALIZZAZIONE IMPIANTO VIDEOSORVEGLIANZA"/>
        <s v="RESTITUZIONE DI ONERI DI URBANIZZAZIONE"/>
        <s v="ONERI DI URBANIZZAZIONE PER OPERE PUBBLICHE"/>
        <s v="OPERE DI CULTO"/>
        <s v="SPESE AGGIORNAM.STRAORDINARIO ATTREZZATURE INFORMATICHE UTC"/>
        <s v="ACQUISTO ATTREZZATURE PER UFFICIO TECNICO"/>
        <s v="PROGETTI DI RIGENERAZIONE URBANA TRA I COMUNI DI NEMBRO E PRADALUNGA"/>
        <s v="ROTATORIA INCROCIO VIA CAMOZZ I/ VIA ROMA"/>
        <s v="SISTEMAZIONE PIAZZA REPUBBLICA"/>
        <s v="STRADA FASSI - VIA TOBIA FERRARI"/>
        <s v="MANUTENZIONE STRAORDINARIA STRADE COMUNALI, MARCIAPIEDI E ARREDO URBANO"/>
        <s v="QUOTE CAPITALE MUTUI IN  AMMORTAMENTO"/>
        <s v="QUOTA CAPITALE MUTUI IN AMMORT. RINEGOZ."/>
        <s v="RITENUTE CPDEL"/>
        <s v="RITENUTE INADEL"/>
        <s v="RITENUTE INPS"/>
        <s v="RITENUTE RISCATTI PREVIDENZIALI"/>
        <s v="RITENUTE IRPEF SU RETRIBUZIONI"/>
        <s v="RITENUTE IRPEF"/>
        <s v="RITENUTE AL PERSONALE PER CONTO TERZI"/>
        <s v="RESTITUZIONE DI DEPOSITI CAUZIONALI"/>
        <s v="RESTITUZIONE DEPOSITI CAUZIONALI PER ALLOGGI COMUNALI"/>
        <s v="RESTITUZIONE DEPOSITI CAUZIONALI U.T.C."/>
        <s v="SERVIZI PER CONTO DI TERZI"/>
        <s v="RIMBORSO COSTO CARTA IDENTITA' ELETTRONICA DA RIVERSARE AL MINISTERO"/>
        <s v="SERVIZI PER CONTO DELLO STATO"/>
        <s v="SERVIZIO ECONOMATO"/>
        <s v="SPESE PER CREMAZIONE"/>
        <s v="CHIUSURA ANTICIPAZIONI RICEVUTE DA ISTITUTO TESORIERE/CASSIERE"/>
        <s v="IVA SPLIT PAYMENT - SERVIZI ISTITUZIONALI"/>
        <s v="CORSI DI AGGIORNAMENTO UFFICI COM.LI"/>
        <s v="SPESE VARIE AUTOMEZZI UTC"/>
        <s v="CANONE AUTOVETTURA ELETTRICA"/>
        <s v="COPROGETTAZIONE SERVIZI INFANZIA E CONSULENZA PSICOLOGICA" u="1"/>
        <s v="PRESTAZIONI DI SERVIZI PER LO SPORT" u="1"/>
        <s v="CONTRIBUTO ALLA BANDA/CORALI" u="1"/>
        <s v="SERVIZIO SPORTELLO PSICOLOGICO" u="1"/>
      </sharedItems>
    </cacheField>
    <cacheField name="Assestato 2022" numFmtId="164">
      <sharedItems containsString="0" containsBlank="1" containsNumber="1" minValue="0" maxValue="3186952.15"/>
    </cacheField>
    <cacheField name="Previsione 2023" numFmtId="0">
      <sharedItems containsString="0" containsBlank="1" containsNumber="1" minValue="0" maxValue="1500000"/>
    </cacheField>
    <cacheField name="Previsione Anno 2023" numFmtId="164">
      <sharedItems containsString="0" containsBlank="1" containsNumber="1" containsInteger="1" minValue="0" maxValue="1500000"/>
    </cacheField>
    <cacheField name="Previsione 2024" numFmtId="164">
      <sharedItems containsString="0" containsBlank="1" containsNumber="1" minValue="0" maxValue="1500000"/>
    </cacheField>
    <cacheField name="Previsione Anno 2024" numFmtId="164">
      <sharedItems containsString="0" containsBlank="1" containsNumber="1" containsInteger="1" minValue="0" maxValue="1500000"/>
    </cacheField>
    <cacheField name="Previsione Anno 2025" numFmtId="164">
      <sharedItems containsString="0" containsBlank="1" containsNumber="1" containsInteger="1" minValue="0" maxValue="1500000"/>
    </cacheField>
    <cacheField name="Responsabile" numFmtId="0">
      <sharedItems containsBlank="1" count="7">
        <s v="DORDI LAURA AA.GG."/>
        <s v="FABBIETTI PAOLA"/>
        <s v="DORDI LAURA RAG."/>
        <s v="PIETTA RICCARDO"/>
        <m/>
        <s v="GRITTI MARIA GRAZIA"/>
        <s v="MORETTI GIOVANNI" u="1"/>
      </sharedItems>
    </cacheField>
    <cacheField name="No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tente Windows" refreshedDate="45114.470856250002" createdVersion="7" refreshedVersion="5" minRefreshableVersion="3" recordCount="142" xr:uid="{00000000-000A-0000-FFFF-FFFF01000000}">
  <cacheSource type="worksheet">
    <worksheetSource name="TEntrate"/>
  </cacheSource>
  <cacheFields count="15">
    <cacheField name="Codice bilancio" numFmtId="0">
      <sharedItems containsBlank="1"/>
    </cacheField>
    <cacheField name="Cod.Titolo" numFmtId="0">
      <sharedItems containsBlank="1"/>
    </cacheField>
    <cacheField name="IdTitolo" numFmtId="0">
      <sharedItems containsBlank="1" count="9">
        <s v="E.0"/>
        <s v="E.1"/>
        <s v="E.2"/>
        <s v="E.4"/>
        <s v="E.3"/>
        <s v="E.5"/>
        <s v="E.7"/>
        <s v="E.9"/>
        <m/>
      </sharedItems>
    </cacheField>
    <cacheField name="Titolo" numFmtId="0">
      <sharedItems containsBlank="1" count="9">
        <s v="Avanzo o FPV"/>
        <s v="Entrate correnti di natura tributaria, contributiva e perequativa"/>
        <s v="Trasferimenti correnti"/>
        <s v="Entrate in conto capitale"/>
        <s v="Entrate extratributarie"/>
        <s v="Entrate da riduzione di attività finanziarie"/>
        <s v="Anticipazioni da istituto tesoriere/cassiere"/>
        <s v="Entrate per conto terzi e partite di giro"/>
        <m/>
      </sharedItems>
    </cacheField>
    <cacheField name="Capitolo" numFmtId="0">
      <sharedItems containsString="0" containsBlank="1" containsNumber="1" containsInteger="1" minValue="12" maxValue="329000" count="144">
        <n v="12"/>
        <n v="13"/>
        <n v="14"/>
        <n v="100"/>
        <n v="186"/>
        <n v="192"/>
        <n v="193"/>
        <n v="194"/>
        <n v="196"/>
        <n v="197"/>
        <n v="549"/>
        <n v="550"/>
        <n v="551"/>
        <n v="552"/>
        <n v="554"/>
        <n v="557"/>
        <n v="558"/>
        <n v="560"/>
        <n v="565"/>
        <n v="569"/>
        <n v="570"/>
        <n v="841"/>
        <n v="842"/>
        <n v="843"/>
        <n v="844"/>
        <n v="846"/>
        <n v="847"/>
        <n v="849"/>
        <n v="850"/>
        <n v="851"/>
        <n v="852"/>
        <n v="915"/>
        <n v="941"/>
        <n v="946"/>
        <n v="947"/>
        <n v="1184"/>
        <n v="1185"/>
        <n v="1190"/>
        <n v="1191"/>
        <n v="1200"/>
        <n v="1230"/>
        <n v="1270"/>
        <n v="1290"/>
        <n v="1292"/>
        <n v="1355"/>
        <n v="1390"/>
        <n v="1392"/>
        <n v="1393"/>
        <n v="1394"/>
        <n v="1395"/>
        <n v="1397"/>
        <n v="1398"/>
        <n v="1450"/>
        <n v="1463"/>
        <n v="1465"/>
        <n v="1466"/>
        <n v="1500"/>
        <n v="1502"/>
        <n v="1503"/>
        <n v="1543"/>
        <n v="1546"/>
        <n v="1549"/>
        <n v="1590"/>
        <n v="1591"/>
        <n v="1593"/>
        <n v="1690"/>
        <n v="1691"/>
        <n v="1692"/>
        <n v="1693"/>
        <n v="1697"/>
        <n v="1760"/>
        <n v="1770"/>
        <n v="1771"/>
        <n v="1910"/>
        <n v="1999"/>
        <n v="2320"/>
        <n v="2323"/>
        <n v="2324"/>
        <n v="2327"/>
        <n v="2329"/>
        <n v="2350"/>
        <n v="2351"/>
        <n v="2372"/>
        <n v="2390"/>
        <n v="2407"/>
        <n v="2409"/>
        <n v="2411"/>
        <n v="2413"/>
        <n v="2416"/>
        <n v="2417"/>
        <n v="2547"/>
        <n v="2552"/>
        <n v="2554"/>
        <n v="2968"/>
        <n v="2969"/>
        <n v="3014"/>
        <n v="3018"/>
        <n v="3019"/>
        <n v="3021"/>
        <n v="3027"/>
        <n v="3028"/>
        <n v="3029"/>
        <n v="3030"/>
        <n v="3031"/>
        <n v="3032"/>
        <n v="3033"/>
        <n v="3034"/>
        <n v="3039"/>
        <n v="3111"/>
        <n v="3220"/>
        <n v="3250"/>
        <n v="3255"/>
        <n v="3256"/>
        <n v="3257"/>
        <n v="3258"/>
        <n v="3266"/>
        <n v="3350"/>
        <n v="3355"/>
        <n v="3789"/>
        <n v="3840"/>
        <n v="3841"/>
        <n v="3842"/>
        <n v="3846"/>
        <n v="3850"/>
        <n v="3851"/>
        <n v="3860"/>
        <n v="3870"/>
        <n v="3871"/>
        <n v="3875"/>
        <n v="3900"/>
        <n v="3901"/>
        <n v="3910"/>
        <n v="3950"/>
        <n v="3986"/>
        <n v="3999"/>
        <n v="326000"/>
        <n v="327000"/>
        <n v="327001"/>
        <n v="327002"/>
        <n v="327003"/>
        <n v="329000"/>
        <m/>
        <n v="140" u="1"/>
        <n v="190" u="1"/>
      </sharedItems>
    </cacheField>
    <cacheField name="Articolo" numFmtId="0">
      <sharedItems containsString="0" containsBlank="1" containsNumber="1" containsInteger="1" minValue="0" maxValue="0"/>
    </cacheField>
    <cacheField name="Descrizione" numFmtId="0">
      <sharedItems containsBlank="1" count="142">
        <s v="AVANZO DI AMMINISTRAZIONE"/>
        <s v="FONDO PLURIENNALE VINCOLATO DI PARTE CORRENTE"/>
        <s v="FONDO PLURIENNALE VINCOLATO DI PARTE CAPITALE"/>
        <s v="ADDIZIONALE IRPEF"/>
        <s v="ACCERTAMENTI I.C.I./IMU  ANNI PRECEDENTI"/>
        <s v="FONDO DI SOLIDARIETA' COMUNALE"/>
        <s v="IMPOSTA MUNICIPALE UNICA - IMU"/>
        <s v="TARI (EX TARES)"/>
        <s v="ACCERTAMENTI TARI/TARES ANNI PRECEDENTI"/>
        <s v="CONTRIBUTO LOTTA EVASIONE FISCALE"/>
        <s v="CONTRIBUTO DAL MINISTERO PER RISTORO DITTE TRASPORTO SCOLASTICO PER LOCKDOWN"/>
        <s v="CONTRIBUTO MINISTERIALE A SOSTEGNO UTENZE"/>
        <s v="RIMBORSO MINISTERIALE ADEUGAMENTO INDENNITA' AMMINISTRATORI COMUNALI"/>
        <s v="RIMBORSO COMUNI CONVENZIONE SEGRETERIA"/>
        <s v="FONDO PER ESERCIZIO FUNZIONI FONDAMENTALI"/>
        <s v="RIMBORSO SPESE PER CONSULTAZIONI ELETTORALI"/>
        <s v="CONTRIBUTI STATO PER MENSA SCOLASTICA"/>
        <s v="FINANZIAMENTO ATTIVITA' ESTIVE"/>
        <s v="ALTRI CONTRIBUTI STATALI"/>
        <s v="FINANZIAMENTO BANDO REGIONALE SULLO SMALTIMENTO DELL'AMIANTO EDIFICI PUBBLICI"/>
        <s v="FONDI PER I COMUNI IN MERITO ALL'EMERGENZA PROFUGHI PROVENIENTI DELL'UCRAINA"/>
        <s v="CONTRIBUTO REGIONALE PER ATTIVITA' CULTURALI"/>
        <s v="TRASFERIMENTI DA REGIONE LOMBARDIA PER `NIDI GRATIS`"/>
        <s v="FINANZIAMENTO MINISTERIALE SERVIZI INFANZIA 0/6"/>
        <s v="FINANZIAMENTO MiBACT"/>
        <s v="CONTRIBUTI ASILO NIDO IN RETE_x000a_"/>
        <s v="CONTRIBUTO REGIONALE SEZIONE PRIMAVERA"/>
        <s v="CONTRIBUTO MINISTERIALE SPESE ASSISTENZA_x000a_"/>
        <s v="RIMBORSI PER SERVIZI DIVERSI"/>
        <s v="RIMBORSO REGIONALE SPESE ASSISTENZA SCOLASTICA"/>
        <s v="FINANZIAMENTO BIM PER PONTE CICLOPEDONALE VIA ACQUA DEI BUOI"/>
        <s v="CONTRIBUTO REGIONALE PER FUNZIONAMENTO ASILI NIDO"/>
        <s v="CONTRIBUTO REGIONALE PER SERVIZIO DI ASSISTENZA DOMICILIARE"/>
        <s v="CONTRIBUTO FUNZIONE ASSISTENZA SOCIALE- LEGGE 178/2020"/>
        <s v="CONTRIBUTI REGIONALI A SOSTEGNO AFFITTI"/>
        <s v="CANONE UNICO PATRIMONIALE"/>
        <s v="C.O.S.A.P."/>
        <s v="DIRITTI DI ROGITO"/>
        <s v="DIRITTI DI SEGRETERIA DI COMPETENZA COMUNALE"/>
        <s v="DIRITTI SULLE CARTE D'IDENTITA'"/>
        <s v="DIRITTI DI NOTIFICA"/>
        <s v="SERVIZIO TRASPORTO ALUNNI"/>
        <s v="RETTE FREQUENZA ASILO NIDO"/>
        <s v="RETTE FREQUENZA SEZIONE PRIMAVERA"/>
        <s v="RICOVERO IN ISTITUTO INABILI"/>
        <s v="RIMBORSO DANNI DA SENTENZA"/>
        <s v="SANZIONI AMMINISTRATIVE, AMMENDE"/>
        <s v="SANZIONI AMMINISTRATIVE TERRITORIO"/>
        <s v="RIMBORSO DA UNIONE"/>
        <s v="SANZIONI DA CODICE DELLA STRADA"/>
        <s v="RIMBORSO QUOTE COMUNI GESTIONE ASSOCIATA POLIZIA LOCALE PER PERSONALE"/>
        <s v="RIMBORSO COMUNI SPESE GENERALI GESTIONE ASSOCIATA POLIZIA LOCALE"/>
        <s v="PROVENTI CIMITERIALI"/>
        <s v="PROVENTI GESTIONE PARCHEGGI"/>
        <s v="CONTRIBUTO TRANSITO CENTRO STORICO"/>
        <s v="PROVENTI CONCESSIONI CIMITERIALI"/>
        <s v="PROVENTI GESTIONI IMPIANTI SPORTIVI"/>
        <s v="PROVENTI DA CENTRO TENNIS"/>
        <s v="PROVENTI ATTIVITA' LABORATORIALI EXTRA SCOLASTICHE - PRIMARIA E SECONDARIA I GRADO"/>
        <s v="CANONE DISTRIBUZIONE GAS METANO"/>
        <s v="QUOTA RIPARTO RISORSE STATALI PER SOLIDARIETA' ALIMENTARE EX ORDINANZA 658/2020"/>
        <s v="DONAZIONI A SOSTEGNO EMERGENZA COVID-19"/>
        <s v="PROVENTI MANIFESTAZIONI CULTURALI"/>
        <s v="PROVENTI VENDITA LIBRI STORIA NEMBRO"/>
        <s v="PROV. DA CONSUMAZIONE BEVANDE E ALIMENTI AREA RISTORO BIBLIOTECA CENTRO DI CULTURA"/>
        <s v="CANONI LOCAZIONI ALLOGGI COMUNALI"/>
        <s v="PROVENTI UTILIZZO SALE CIVICHE"/>
        <s v="CANONI LOCAZIONI IMMOBILI COMUNALI"/>
        <s v="CONCESSIONE DIRITTI REALI"/>
        <s v="CANONE CONCESSIONE BAR MODERNISSIMO"/>
        <s v="CONCESSIONE DI DERIVAZIONI D'ACQUA"/>
        <s v="CANONI LOCAZIONI IMMOBILI DONAZIONI"/>
        <s v="CANONE LOCAZIONE AMBULATORI MEDICI"/>
        <s v="INTERESSI ATTIVI SU GIACENZE DI CASSA"/>
        <s v="IVA SPLIT PAYMENT - SERVIZI COMMERCIALI"/>
        <s v="INTROITI E RIMBORSI DIVERSI"/>
        <s v="RIMBORSO SPESE CASE COMUNALI"/>
        <s v="RIMBORSO SPESE PER NUMERAZIONE CIVICA"/>
        <s v="PROVENTI ORTI URBANI"/>
        <s v="RIMBORSO SPESE UTENTI SERVIZIO ASSISTENZA DOMICILIARE"/>
        <s v="DIVIDENDI DA SOCIETA' PARTECIPATE"/>
        <s v="CONTRIBUTO DA PRIVATI PER BORSE DI STUDIO E PROGETTI DI UTILITA' SOCIALE"/>
        <s v="SPONSORIZZAZIONI INIZIATIVE SOCIALI E CULTURALI"/>
        <s v="RIMBORSO DANNI PATRIMONIO COMUNALE"/>
        <s v="RIMBORSO SOCIETA' RIFIUTI SERVIZIO RSU"/>
        <s v="RIMBORSO UNIACQUE AMMORTAMENTO MUTUI"/>
        <s v="SOSTEGNO DEL COMMERCIO DI VICINATO E DELLE ATTIVITA' COMMERCIALI"/>
        <s v="RIMBORSO ENERGIA ELETTRICA MODERNISSIMO"/>
        <s v="RECUPERO UTENZE COMUNITA' PSICHIATRICA"/>
        <s v="PROVENTI G.S.E. SCAMBIO SUL POSTO IMP. FOTOVOLTAICI"/>
        <s v="ALIENAZIONE PARTECIPAZIONI SOCIETA' S.I.I."/>
        <s v="ALIENAZIONE BENI IMMOBILI"/>
        <s v="RIMBORSO INTERVENTI DI DEMOLIZIONE TOMBE DI FAMIGLIA"/>
        <s v="BANDO REGIONALE PER ACQUISTO CARRELLO POLIFUNZIONALE AD USO PROTEZIONE CIVILE_x000a_"/>
        <s v="FINANZIAMENTO REGIONE LOMBARDIA LEGGE 9/2020"/>
        <s v="DOTAZIONE AMBIENTALE PGT"/>
        <s v="FINANZIAMENTO REGIONALE ALLARGAMENTO FIUME SERIO"/>
        <s v="BANDO IMPIANTI SPORTIVI 2020"/>
        <s v="CONTRIBUTO COMUNITA MONTANA REGIMAZIONE IDRAULICA A MONTE SP 35 ZONA PIAZZO"/>
        <s v="FINANZIAMENTO LEGGE 160/2019 C. 59 EDIFICI PUBBLICI DA DESTINARE AD ASILI NIDO"/>
        <s v="FINANZIAMENTI REGIONALE PER LA RICOSTRUZIONE URBANA DEI DISTRETTI"/>
        <s v="FINANZIAMENTO REGIONALE VIDEO SORVEGLIANZA"/>
        <s v="FINANZIAMENTO BANDO REGIONE LOMBARDIA PER ACQUISTO VEICOLI NON INQUINANTI"/>
        <s v="FINANZIAMENTO COMUNITA' MONTANA REGIMAZIONE IDRAULICA"/>
        <s v="FINANZIAMENTO MANUTENZIONE STRAORDINARIA STRADE COMUNALI, MARCIAPIEDI E ARREDO URBANO"/>
        <s v="FINANZIAMENTO BANDO SPORT OUTDOOR REGIONE LOMBARDIA"/>
        <s v="FINANZIAMENTI MINISTERIALI PNRR DIGITALE"/>
        <s v="CONTRIBUTO SOVRINTENDENZA PER RECUPERO BONORANDI"/>
        <s v="ANTICIPAZIONI DA ISTITUTO TESORIERE/CASSIERE"/>
        <s v="DIRITTO DI UTILIZZO DALLA CAVA CUGINI"/>
        <s v="ONERI DI URBANIZZAZIONE PRIMARIA"/>
        <s v="ONERI URBANIZZAZIONE SECONDARIA"/>
        <s v="COSTO DI COSTRUZIONE E SMALTIMENTO"/>
        <s v="FONDO AREE VERDI ART. 43 C. 2 BIS L.R. 12/2005"/>
        <s v="COMPENSAZIONI URBANISTICHE"/>
        <s v="CONTRIBUTO G.S.E."/>
        <s v="PROVENTI CESSIONE DIRITTI DI SUPERFICIE"/>
        <s v="EROGAZIONI LIBERALI E SPONSORIZZAZIONI PER INVESTIMENTI"/>
        <s v="RITENUTE PREVIDENZIALI I.N.P.S."/>
        <s v="RITENUTE PREVIDENZIALI C.P.D.E.L."/>
        <s v="RITENUTE PREVIDENZIALI I.N.A.D.E.L."/>
        <s v="RITENUTE RISCATTI"/>
        <s v="RITENUTE ALLA FONTE IRPEF - DIPENDENTI"/>
        <s v="ALTRE RITENUTE IRPEF"/>
        <s v="RITENUTE PER CONTO DI TERZI"/>
        <s v="DEPOSITI CAUZIONALI"/>
        <s v="DEPOSITI CAUZIONALI PER ALLOGGI COMUNALI"/>
        <s v="DEPOSITI CAUZIONALI U.T.C."/>
        <s v="SERVIZI PER CONTO DI TERZI"/>
        <s v="INTROITO DIRITTI CARTA D'IDENTITA' ELETTRONICA DA RIVERSARE AL MINISTERO"/>
        <s v="SERVIZI PER CONTO DELLO STATO"/>
        <s v="SERVIZIO ECONOMATO"/>
        <s v="RIMBORSO SPESE CREMAZIONE"/>
        <s v="IVA SPLIT PAYMENT - SERVIZI ISTITUZIONALI"/>
        <s v="CONCORSO DA PRIVATI PER OPERE PUBBLICHE"/>
        <s v="FINANZIAMENTO MINISTERIALE INVESTIMENTI"/>
        <s v="FINANZIAMENTO MINISTERIALE DECRETO 8 GENNAIO 2022"/>
        <s v="PNRR  M2C4I2.2- INV 2.2- CUP J49E20000020004- TRASFERIMENTI DA MINISTERI IN CONTO CAPITALE PER REALIZZAZIONE CONTROSOFFITTI SCUOLA SECONDARIA PRIMO GRADO"/>
        <s v="FINANZIAMENTO MITE"/>
        <s v="CONTRIBUTI PER INVESTIMENTI COMUNALI DESTINATI AD OPERE PUBBLICHE ART. 1 C. 29 - LEGGE 27/12/2019, N 160"/>
        <m/>
        <s v="IMPOSTA COMUNALE SULLA PUBBLICITA'" u="1"/>
      </sharedItems>
    </cacheField>
    <cacheField name="Assestato 2022" numFmtId="0">
      <sharedItems containsString="0" containsBlank="1" containsNumber="1" minValue="0" maxValue="5105123.5599999996"/>
    </cacheField>
    <cacheField name="Previsione 2023" numFmtId="164">
      <sharedItems containsString="0" containsBlank="1" containsNumber="1" minValue="0" maxValue="1875000"/>
    </cacheField>
    <cacheField name="Previsione Anno 2023" numFmtId="164">
      <sharedItems containsString="0" containsBlank="1" containsNumber="1" minValue="0" maxValue="4479635.47"/>
    </cacheField>
    <cacheField name="Previsione Anno 2024" numFmtId="164">
      <sharedItems containsString="0" containsBlank="1" containsNumber="1" minValue="0" maxValue="2140000" count="63">
        <n v="0"/>
        <n v="865000"/>
        <n v="180000"/>
        <n v="1635000"/>
        <n v="2140000"/>
        <n v="1000000"/>
        <n v="35000"/>
        <n v="10000"/>
        <m/>
        <n v="42660"/>
        <n v="60000"/>
        <n v="8000"/>
        <n v="11430"/>
        <n v="15000"/>
        <n v="53247.07"/>
        <n v="8500"/>
        <n v="2000"/>
        <n v="22025"/>
        <n v="2400"/>
        <n v="33000"/>
        <n v="48000"/>
        <n v="32053.599999999999"/>
        <n v="260000"/>
        <n v="20000"/>
        <n v="75000"/>
        <n v="1000"/>
        <n v="13000"/>
        <n v="225000"/>
        <n v="80000"/>
        <n v="100000"/>
        <n v="40000"/>
        <n v="24000"/>
        <n v="130000"/>
        <n v="7000"/>
        <n v="201000"/>
        <n v="500"/>
        <n v="38000"/>
        <n v="18000"/>
        <n v="140000"/>
        <n v="38300"/>
        <n v="12700"/>
        <n v="1700"/>
        <n v="8040"/>
        <n v="90"/>
        <n v="45363.33"/>
        <n v="5000"/>
        <n v="100"/>
        <n v="700"/>
        <n v="55000"/>
        <n v="6000"/>
        <n v="13175"/>
        <n v="1500000"/>
        <n v="74000"/>
        <n v="50000"/>
        <n v="230000"/>
        <n v="250000"/>
        <n v="70000"/>
        <n v="150000"/>
        <n v="350000"/>
        <n v="12500"/>
        <n v="700000"/>
        <n v="500000"/>
        <n v="90000"/>
      </sharedItems>
    </cacheField>
    <cacheField name="Previsione anno 2025" numFmtId="164">
      <sharedItems containsString="0" containsBlank="1" containsNumber="1" minValue="0" maxValue="2140000" count="61">
        <n v="0"/>
        <n v="865000"/>
        <n v="180000"/>
        <n v="1635000"/>
        <n v="2140000"/>
        <n v="1000000"/>
        <n v="35000"/>
        <n v="10000"/>
        <m/>
        <n v="60000"/>
        <n v="8000"/>
        <n v="11430"/>
        <n v="15000"/>
        <n v="53247.07"/>
        <n v="8500"/>
        <n v="2000"/>
        <n v="22025"/>
        <n v="2400"/>
        <n v="33000"/>
        <n v="48000"/>
        <n v="32053.599999999999"/>
        <n v="250000"/>
        <n v="20000"/>
        <n v="75000"/>
        <n v="1000"/>
        <n v="13000"/>
        <n v="225000"/>
        <n v="80000"/>
        <n v="100000"/>
        <n v="40000"/>
        <n v="24000"/>
        <n v="130000"/>
        <n v="7000"/>
        <n v="201000"/>
        <n v="500"/>
        <n v="38000"/>
        <n v="18000"/>
        <n v="140000"/>
        <n v="38300"/>
        <n v="12700"/>
        <n v="1700"/>
        <n v="8040"/>
        <n v="90"/>
        <n v="123000"/>
        <n v="45363.33"/>
        <n v="5000"/>
        <n v="100"/>
        <n v="700"/>
        <n v="55000"/>
        <n v="6000"/>
        <n v="54500"/>
        <n v="1500000"/>
        <n v="74000"/>
        <n v="50000"/>
        <n v="170000"/>
        <n v="30000"/>
        <n v="32500"/>
        <n v="150000"/>
        <n v="350000"/>
        <n v="12500"/>
        <n v="700000"/>
      </sharedItems>
    </cacheField>
    <cacheField name="Previsione anno 2026" numFmtId="164">
      <sharedItems containsNonDate="0" containsString="0" containsBlank="1" count="1">
        <m/>
      </sharedItems>
    </cacheField>
    <cacheField name="Responsabile" numFmtId="0">
      <sharedItems containsBlank="1" count="8">
        <s v="DORDI LAURA RAG"/>
        <s v="PIETTA RICCARDO"/>
        <s v="DORDI LAURA AAGG"/>
        <s v="GRITTI MARIA GRAZIA"/>
        <s v="FABBIETTI PAOLA"/>
        <s v="COMANDANTE PL"/>
        <m/>
        <s v="MORETTI GIOVANNI" u="1"/>
      </sharedItems>
    </cacheField>
    <cacheField name="Note" numFmtId="0">
      <sharedItems containsBlank="1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7">
  <r>
    <s v="01.01.1.02.01.01.001"/>
    <s v="01"/>
    <s v="Servizi istituzionali,  generali e di gestione "/>
    <n v="101"/>
    <s v="Organi istituzionali"/>
    <x v="0"/>
    <x v="0"/>
    <x v="0"/>
    <n v="0"/>
    <x v="0"/>
    <n v="10700"/>
    <n v="7500"/>
    <n v="10500"/>
    <n v="7500"/>
    <n v="10500"/>
    <n v="10500"/>
    <x v="0"/>
    <m/>
  </r>
  <r>
    <s v="01.01.1.03.02.13.000"/>
    <s v="01"/>
    <s v="Servizi istituzionali,  generali e di gestione "/>
    <n v="101"/>
    <s v="Organi istituzionali"/>
    <x v="0"/>
    <x v="0"/>
    <x v="1"/>
    <n v="0"/>
    <x v="1"/>
    <n v="3000"/>
    <n v="3000"/>
    <n v="3000"/>
    <n v="3000"/>
    <n v="3000"/>
    <n v="3000"/>
    <x v="0"/>
    <m/>
  </r>
  <r>
    <s v="01.02.1.01.01.01.002"/>
    <s v="01"/>
    <s v="Servizi istituzionali,  generali e di gestione "/>
    <n v="102"/>
    <s v="Segreteria generale "/>
    <x v="0"/>
    <x v="0"/>
    <x v="2"/>
    <n v="0"/>
    <x v="2"/>
    <n v="79000"/>
    <n v="79000"/>
    <n v="79000"/>
    <n v="79000"/>
    <n v="79000"/>
    <n v="79000"/>
    <x v="0"/>
    <m/>
  </r>
  <r>
    <s v="01.02.1.01.02.02.001"/>
    <s v="01"/>
    <s v="Servizi istituzionali,  generali e di gestione "/>
    <n v="102"/>
    <s v="Segreteria generale "/>
    <x v="0"/>
    <x v="0"/>
    <x v="3"/>
    <n v="0"/>
    <x v="3"/>
    <n v="750"/>
    <n v="4500"/>
    <m/>
    <n v="4500"/>
    <m/>
    <n v="0"/>
    <x v="0"/>
    <m/>
  </r>
  <r>
    <s v="01.02.1.04.01.02.003"/>
    <s v="01"/>
    <s v="Servizi istituzionali,  generali e di gestione "/>
    <n v="102"/>
    <s v="Segreteria generale "/>
    <x v="0"/>
    <x v="0"/>
    <x v="4"/>
    <n v="0"/>
    <x v="4"/>
    <n v="46500"/>
    <n v="109500"/>
    <n v="30000"/>
    <n v="109500"/>
    <n v="30000"/>
    <n v="30000"/>
    <x v="0"/>
    <m/>
  </r>
  <r>
    <s v="01.02.1.02.01.01.001"/>
    <s v="01"/>
    <s v="Servizi istituzionali,  generali e di gestione "/>
    <n v="102"/>
    <s v="Segreteria generale "/>
    <x v="0"/>
    <x v="0"/>
    <x v="5"/>
    <n v="0"/>
    <x v="5"/>
    <n v="5800"/>
    <n v="9500"/>
    <n v="2500"/>
    <n v="9500"/>
    <n v="2500"/>
    <n v="2500"/>
    <x v="0"/>
    <m/>
  </r>
  <r>
    <s v="01.02.1.01.02.01.001"/>
    <s v="01"/>
    <s v="Servizi istituzionali,  generali e di gestione "/>
    <n v="102"/>
    <s v="Segreteria generale "/>
    <x v="0"/>
    <x v="0"/>
    <x v="6"/>
    <n v="0"/>
    <x v="6"/>
    <n v="24000"/>
    <n v="24000"/>
    <n v="24000"/>
    <n v="24000"/>
    <n v="24000"/>
    <n v="24000"/>
    <x v="0"/>
    <m/>
  </r>
  <r>
    <s v="01.02.1.01.02.01.001"/>
    <s v="01"/>
    <s v="Servizi istituzionali,  generali e di gestione "/>
    <n v="102"/>
    <s v="Segreteria generale "/>
    <x v="0"/>
    <x v="0"/>
    <x v="7"/>
    <n v="0"/>
    <x v="7"/>
    <n v="14900"/>
    <n v="28500"/>
    <n v="7500"/>
    <n v="28500"/>
    <n v="7500"/>
    <n v="7500"/>
    <x v="0"/>
    <m/>
  </r>
  <r>
    <s v="01.02.1.01.01.02.999"/>
    <s v="01"/>
    <s v="Servizi istituzionali,  generali e di gestione "/>
    <n v="102"/>
    <s v="Segreteria generale "/>
    <x v="0"/>
    <x v="0"/>
    <x v="8"/>
    <n v="0"/>
    <x v="8"/>
    <n v="0"/>
    <n v="0"/>
    <m/>
    <n v="0"/>
    <m/>
    <n v="0"/>
    <x v="0"/>
    <m/>
  </r>
  <r>
    <s v="17.01.1.03.02.05.004"/>
    <s v="17"/>
    <s v="Energia e diversificazione delle fonti energetiche"/>
    <n v="1701"/>
    <s v="Fonti energetiche"/>
    <x v="0"/>
    <x v="0"/>
    <x v="9"/>
    <n v="0"/>
    <x v="9"/>
    <n v="30000"/>
    <n v="14000"/>
    <n v="25000"/>
    <n v="14000"/>
    <n v="15000"/>
    <n v="15000"/>
    <x v="1"/>
    <m/>
  </r>
  <r>
    <s v="17.01.1.03.02.05.005"/>
    <s v="17"/>
    <s v="Energia e diversificazione delle fonti energetiche"/>
    <n v="1701"/>
    <s v="Fonti energetiche"/>
    <x v="0"/>
    <x v="0"/>
    <x v="10"/>
    <n v="0"/>
    <x v="10"/>
    <n v="500"/>
    <n v="500"/>
    <n v="500"/>
    <n v="500"/>
    <n v="500"/>
    <n v="500"/>
    <x v="1"/>
    <m/>
  </r>
  <r>
    <s v="17.01.1.03.02.05.004"/>
    <s v="17"/>
    <s v="Energia e diversificazione delle fonti energetiche"/>
    <n v="1701"/>
    <s v="Fonti energetiche"/>
    <x v="0"/>
    <x v="0"/>
    <x v="11"/>
    <n v="0"/>
    <x v="11"/>
    <n v="300"/>
    <n v="300"/>
    <n v="300"/>
    <n v="300"/>
    <n v="300"/>
    <n v="300"/>
    <x v="2"/>
    <m/>
  </r>
  <r>
    <s v="01.04.1.03.02.11.999"/>
    <s v="01"/>
    <s v="Servizi istituzionali,  generali e di gestione "/>
    <n v="104"/>
    <s v="Gestione delle entrate tributarie e servizi fiscali"/>
    <x v="0"/>
    <x v="0"/>
    <x v="12"/>
    <n v="0"/>
    <x v="12"/>
    <n v="40500"/>
    <n v="24000"/>
    <n v="32000"/>
    <n v="24000"/>
    <n v="32000"/>
    <n v="32000"/>
    <x v="1"/>
    <m/>
  </r>
  <r>
    <s v="01.02.1.03.02.13.000"/>
    <s v="01"/>
    <s v="Servizi istituzionali,  generali e di gestione "/>
    <n v="102"/>
    <s v="Segreteria generale "/>
    <x v="0"/>
    <x v="0"/>
    <x v="13"/>
    <n v="0"/>
    <x v="13"/>
    <n v="4000"/>
    <n v="4000"/>
    <n v="4000"/>
    <n v="4000"/>
    <n v="4000"/>
    <n v="4000"/>
    <x v="0"/>
    <m/>
  </r>
  <r>
    <s v="01.02.1.03.02.19.007"/>
    <s v="01"/>
    <s v="Servizi istituzionali,  generali e di gestione "/>
    <n v="102"/>
    <s v="Segreteria generale "/>
    <x v="0"/>
    <x v="0"/>
    <x v="14"/>
    <n v="0"/>
    <x v="14"/>
    <n v="17000"/>
    <n v="17000"/>
    <n v="15000"/>
    <n v="17000"/>
    <n v="15000"/>
    <n v="15000"/>
    <x v="0"/>
    <m/>
  </r>
  <r>
    <s v="01.08.1.03.02.07.006"/>
    <s v="01"/>
    <s v="Servizi istituzionali,  generali e di gestione "/>
    <n v="108"/>
    <s v=" Statistica e sistemi informativi"/>
    <x v="0"/>
    <x v="0"/>
    <x v="15"/>
    <n v="0"/>
    <x v="15"/>
    <n v="10000"/>
    <n v="10000"/>
    <n v="10000"/>
    <n v="10000"/>
    <n v="10000"/>
    <n v="10000"/>
    <x v="0"/>
    <m/>
  </r>
  <r>
    <s v="01.08.1.03.02.19.001"/>
    <s v="01"/>
    <s v="Servizi istituzionali,  generali e di gestione "/>
    <n v="108"/>
    <s v=" Statistica e sistemi informativi"/>
    <x v="0"/>
    <x v="0"/>
    <x v="16"/>
    <n v="0"/>
    <x v="16"/>
    <n v="4000"/>
    <n v="4000"/>
    <n v="4000"/>
    <n v="4000"/>
    <n v="4000"/>
    <n v="4000"/>
    <x v="0"/>
    <m/>
  </r>
  <r>
    <s v="01.08.1.03.02.19.001"/>
    <s v="01"/>
    <s v="Servizi istituzionali,  generali e di gestione "/>
    <n v="108"/>
    <s v=" Statistica e sistemi informativi"/>
    <x v="0"/>
    <x v="0"/>
    <x v="17"/>
    <n v="0"/>
    <x v="17"/>
    <n v="15000"/>
    <n v="15000"/>
    <n v="20000"/>
    <n v="15000"/>
    <n v="15000"/>
    <n v="15000"/>
    <x v="0"/>
    <m/>
  </r>
  <r>
    <s v="01.03.1.03.02.01.008"/>
    <s v="01"/>
    <s v="Servizi istituzionali,  generali e di gestione "/>
    <n v="103"/>
    <s v="Gestione economica, finanziaria,  programmazione, provveditorato"/>
    <x v="0"/>
    <x v="0"/>
    <x v="18"/>
    <n v="0"/>
    <x v="18"/>
    <n v="15000"/>
    <n v="15000"/>
    <n v="15000"/>
    <n v="15000"/>
    <n v="15000"/>
    <n v="15000"/>
    <x v="2"/>
    <m/>
  </r>
  <r>
    <s v="01.11.1.03.02.13.999"/>
    <s v="01"/>
    <s v="Servizi istituzionali,  generali e di gestione "/>
    <n v="111"/>
    <s v="Altri servizi generali"/>
    <x v="0"/>
    <x v="0"/>
    <x v="19"/>
    <n v="0"/>
    <x v="19"/>
    <n v="18000"/>
    <n v="33000"/>
    <n v="18000"/>
    <n v="33000"/>
    <n v="18000"/>
    <n v="18000"/>
    <x v="0"/>
    <m/>
  </r>
  <r>
    <s v="01.11.1.03.02.13.999"/>
    <s v="01"/>
    <s v="Servizi istituzionali,  generali e di gestione "/>
    <n v="111"/>
    <s v="Altri servizi generali"/>
    <x v="0"/>
    <x v="0"/>
    <x v="20"/>
    <n v="0"/>
    <x v="20"/>
    <n v="0"/>
    <n v="0"/>
    <m/>
    <n v="0"/>
    <m/>
    <n v="0"/>
    <x v="0"/>
    <m/>
  </r>
  <r>
    <s v="01.11.1.03.02.13.999"/>
    <s v="01"/>
    <s v="Servizi istituzionali,  generali e di gestione "/>
    <n v="111"/>
    <s v="Altri servizi generali"/>
    <x v="0"/>
    <x v="0"/>
    <x v="21"/>
    <n v="0"/>
    <x v="21"/>
    <n v="0"/>
    <n v="0"/>
    <m/>
    <n v="0"/>
    <m/>
    <n v="0"/>
    <x v="3"/>
    <m/>
  </r>
  <r>
    <s v="01.08.1.03.02.07.004"/>
    <s v="01"/>
    <s v="Servizi istituzionali,  generali e di gestione "/>
    <n v="108"/>
    <s v=" Statistica e sistemi informativi"/>
    <x v="0"/>
    <x v="0"/>
    <x v="22"/>
    <n v="0"/>
    <x v="22"/>
    <n v="1000"/>
    <n v="1000"/>
    <n v="0"/>
    <n v="1000"/>
    <n v="0"/>
    <n v="0"/>
    <x v="2"/>
    <m/>
  </r>
  <r>
    <s v="01.04.1.03.02.17.002"/>
    <s v="01"/>
    <s v="Servizi istituzionali,  generali e di gestione "/>
    <n v="104"/>
    <s v="Gestione delle entrate tributarie e servizi fiscali"/>
    <x v="0"/>
    <x v="0"/>
    <x v="23"/>
    <n v="0"/>
    <x v="23"/>
    <n v="200"/>
    <n v="200"/>
    <n v="200"/>
    <n v="200"/>
    <n v="200"/>
    <n v="200"/>
    <x v="2"/>
    <m/>
  </r>
  <r>
    <s v="01.03.1.03.01.02.001"/>
    <s v="01"/>
    <s v="Servizi istituzionali,  generali e di gestione "/>
    <n v="103"/>
    <s v="Gestione economica, finanziaria,  programmazione, provveditorato"/>
    <x v="0"/>
    <x v="0"/>
    <x v="24"/>
    <n v="0"/>
    <x v="24"/>
    <n v="9000"/>
    <n v="9000"/>
    <n v="8000"/>
    <n v="9000"/>
    <n v="8000"/>
    <n v="8000"/>
    <x v="0"/>
    <m/>
  </r>
  <r>
    <s v="01.03.1.03.01.02.002"/>
    <s v="01"/>
    <s v="Servizi istituzionali,  generali e di gestione "/>
    <n v="103"/>
    <s v="Gestione economica, finanziaria,  programmazione, provveditorato"/>
    <x v="0"/>
    <x v="0"/>
    <x v="25"/>
    <n v="0"/>
    <x v="25"/>
    <n v="2000"/>
    <n v="1000"/>
    <n v="1500"/>
    <n v="1000"/>
    <n v="1500"/>
    <n v="1500"/>
    <x v="0"/>
    <m/>
  </r>
  <r>
    <s v="01.03.1.02.01.09.001"/>
    <s v="01"/>
    <s v="Servizi istituzionali,  generali e di gestione "/>
    <n v="103"/>
    <s v="Gestione economica, finanziaria,  programmazione, provveditorato"/>
    <x v="0"/>
    <x v="0"/>
    <x v="26"/>
    <n v="0"/>
    <x v="26"/>
    <n v="120"/>
    <n v="120"/>
    <n v="130"/>
    <n v="120"/>
    <n v="130"/>
    <n v="130"/>
    <x v="0"/>
    <m/>
  </r>
  <r>
    <s v="03.01.1.02.01.01.001"/>
    <s v="03"/>
    <s v="Ordine pubblico e sicurezza"/>
    <n v="301"/>
    <s v="Polizia locale e amministrativa"/>
    <x v="0"/>
    <x v="0"/>
    <x v="27"/>
    <n v="0"/>
    <x v="27"/>
    <m/>
    <m/>
    <m/>
    <m/>
    <n v="14000"/>
    <n v="14000"/>
    <x v="2"/>
    <m/>
  </r>
  <r>
    <s v="03.01.1.01.01.01.002"/>
    <s v="03"/>
    <s v="Ordine pubblico e sicurezza"/>
    <n v="301"/>
    <s v="Polizia locale e amministrativa"/>
    <x v="0"/>
    <x v="0"/>
    <x v="28"/>
    <n v="0"/>
    <x v="28"/>
    <m/>
    <m/>
    <m/>
    <m/>
    <n v="150000"/>
    <n v="150000"/>
    <x v="2"/>
    <m/>
  </r>
  <r>
    <s v="03.01.1.01.02.01.001"/>
    <s v="03"/>
    <s v="Ordine pubblico e sicurezza"/>
    <n v="301"/>
    <s v="Polizia locale e amministrativa"/>
    <x v="0"/>
    <x v="0"/>
    <x v="29"/>
    <n v="0"/>
    <x v="29"/>
    <m/>
    <m/>
    <m/>
    <m/>
    <n v="76000"/>
    <n v="76000"/>
    <x v="2"/>
    <m/>
  </r>
  <r>
    <s v="01.03.1.01.01.01.002"/>
    <s v="01"/>
    <s v="Servizi istituzionali,  generali e di gestione "/>
    <n v="103"/>
    <s v="Gestione economica, finanziaria,  programmazione, provveditorato"/>
    <x v="0"/>
    <x v="0"/>
    <x v="30"/>
    <n v="0"/>
    <x v="30"/>
    <n v="80000"/>
    <n v="80000"/>
    <n v="80000"/>
    <n v="80000"/>
    <n v="80000"/>
    <n v="80000"/>
    <x v="2"/>
    <m/>
  </r>
  <r>
    <s v="01.03.1.01.02.02.001"/>
    <s v="01"/>
    <s v="Servizi istituzionali,  generali e di gestione "/>
    <n v="103"/>
    <s v="Gestione economica, finanziaria,  programmazione, provveditorato"/>
    <x v="0"/>
    <x v="0"/>
    <x v="31"/>
    <n v="0"/>
    <x v="31"/>
    <n v="300"/>
    <n v="1600"/>
    <m/>
    <n v="1600"/>
    <m/>
    <n v="0"/>
    <x v="2"/>
    <m/>
  </r>
  <r>
    <s v="01.03.1.01.01.01.001"/>
    <s v="01"/>
    <s v="Servizi istituzionali,  generali e di gestione "/>
    <n v="103"/>
    <s v="Gestione economica, finanziaria,  programmazione, provveditorato"/>
    <x v="0"/>
    <x v="0"/>
    <x v="32"/>
    <m/>
    <x v="32"/>
    <n v="100000"/>
    <n v="0"/>
    <m/>
    <n v="0"/>
    <m/>
    <n v="0"/>
    <x v="4"/>
    <m/>
  </r>
  <r>
    <s v="01.03.1.01.01.01.003"/>
    <s v="01"/>
    <s v="Servizi istituzionali,  generali e di gestione "/>
    <n v="103"/>
    <s v="Gestione economica, finanziaria,  programmazione, provveditorato"/>
    <x v="0"/>
    <x v="0"/>
    <x v="33"/>
    <n v="0"/>
    <x v="33"/>
    <n v="1500"/>
    <n v="1500"/>
    <n v="1500"/>
    <n v="1500"/>
    <n v="1500"/>
    <n v="1500"/>
    <x v="2"/>
    <m/>
  </r>
  <r>
    <s v="01.03.1.01.02.01.001"/>
    <s v="01"/>
    <s v="Servizi istituzionali,  generali e di gestione "/>
    <n v="103"/>
    <s v="Gestione economica, finanziaria,  programmazione, provveditorato"/>
    <x v="0"/>
    <x v="0"/>
    <x v="34"/>
    <n v="0"/>
    <x v="34"/>
    <n v="21300"/>
    <n v="21300"/>
    <n v="21500"/>
    <n v="21300"/>
    <n v="21500"/>
    <n v="21500"/>
    <x v="2"/>
    <m/>
  </r>
  <r>
    <s v="01.02.1.01.01.01.003"/>
    <s v="01"/>
    <s v="Servizi istituzionali,  generali e di gestione "/>
    <n v="102"/>
    <s v="Segreteria generale "/>
    <x v="0"/>
    <x v="0"/>
    <x v="35"/>
    <n v="0"/>
    <x v="35"/>
    <n v="650"/>
    <n v="650"/>
    <n v="650"/>
    <n v="650"/>
    <n v="650"/>
    <n v="650"/>
    <x v="0"/>
    <m/>
  </r>
  <r>
    <s v="01.02.1.01.01.02.999"/>
    <s v="01"/>
    <s v="Servizi istituzionali,  generali e di gestione "/>
    <n v="102"/>
    <s v="Segreteria generale "/>
    <x v="0"/>
    <x v="0"/>
    <x v="36"/>
    <n v="0"/>
    <x v="36"/>
    <n v="200"/>
    <n v="200"/>
    <n v="300"/>
    <n v="200"/>
    <n v="300"/>
    <n v="300"/>
    <x v="0"/>
    <m/>
  </r>
  <r>
    <s v="01.10.1.03.02.18.000"/>
    <s v="01"/>
    <s v="Servizi istituzionali,  generali e di gestione "/>
    <n v="110"/>
    <s v="Risorse umane"/>
    <x v="0"/>
    <x v="0"/>
    <x v="37"/>
    <n v="0"/>
    <x v="37"/>
    <n v="7500"/>
    <n v="7500"/>
    <n v="7500"/>
    <n v="7500"/>
    <n v="7500"/>
    <n v="7500"/>
    <x v="1"/>
    <m/>
  </r>
  <r>
    <s v="01.01.1.03.02.09.003"/>
    <s v="01"/>
    <s v="Servizi istituzionali,  generali e di gestione "/>
    <n v="101"/>
    <s v="Organi istituzionali"/>
    <x v="0"/>
    <x v="0"/>
    <x v="38"/>
    <n v="0"/>
    <x v="38"/>
    <n v="5000"/>
    <n v="5000"/>
    <n v="5000"/>
    <n v="5000"/>
    <n v="5000"/>
    <n v="5000"/>
    <x v="0"/>
    <m/>
  </r>
  <r>
    <s v="01.08.1.03.02.07.006"/>
    <s v="01"/>
    <s v="Servizi istituzionali,  generali e di gestione "/>
    <n v="108"/>
    <s v=" Statistica e sistemi informativi"/>
    <x v="0"/>
    <x v="0"/>
    <x v="39"/>
    <n v="0"/>
    <x v="39"/>
    <n v="36000"/>
    <n v="36000"/>
    <n v="45000"/>
    <n v="36000"/>
    <n v="45000"/>
    <n v="45000"/>
    <x v="0"/>
    <m/>
  </r>
  <r>
    <s v="01.03.1.03.02.16.002"/>
    <s v="01"/>
    <s v="Servizi istituzionali,  generali e di gestione "/>
    <n v="103"/>
    <s v="Gestione economica, finanziaria,  programmazione, provveditorato"/>
    <x v="0"/>
    <x v="0"/>
    <x v="40"/>
    <n v="0"/>
    <x v="40"/>
    <n v="8000"/>
    <n v="8000"/>
    <n v="8000"/>
    <n v="8000"/>
    <n v="8000"/>
    <n v="8000"/>
    <x v="0"/>
    <m/>
  </r>
  <r>
    <s v="01.02.1.03.02.05.001"/>
    <s v="01"/>
    <s v="Servizi istituzionali,  generali e di gestione "/>
    <n v="102"/>
    <s v="Segreteria generale "/>
    <x v="0"/>
    <x v="0"/>
    <x v="41"/>
    <n v="0"/>
    <x v="41"/>
    <n v="7000"/>
    <n v="6000"/>
    <n v="7000"/>
    <n v="6000"/>
    <n v="7000"/>
    <n v="7000"/>
    <x v="0"/>
    <m/>
  </r>
  <r>
    <s v="01.03.1.03.01.01.000"/>
    <s v="01"/>
    <s v="Servizi istituzionali,  generali e di gestione "/>
    <n v="103"/>
    <s v="Gestione economica, finanziaria,  programmazione, provveditorato"/>
    <x v="0"/>
    <x v="0"/>
    <x v="42"/>
    <n v="0"/>
    <x v="42"/>
    <n v="4500"/>
    <n v="4500"/>
    <n v="4600"/>
    <n v="4500"/>
    <n v="4600"/>
    <n v="4600"/>
    <x v="0"/>
    <m/>
  </r>
  <r>
    <s v="01.08.1.03.02.19.000"/>
    <s v="01"/>
    <s v="Servizi istituzionali,  generali e di gestione "/>
    <n v="108"/>
    <s v=" Statistica e sistemi informativi"/>
    <x v="0"/>
    <x v="0"/>
    <x v="43"/>
    <n v="0"/>
    <x v="43"/>
    <n v="18000"/>
    <n v="20000"/>
    <n v="18000"/>
    <n v="20000"/>
    <n v="18000"/>
    <n v="18000"/>
    <x v="0"/>
    <m/>
  </r>
  <r>
    <s v="01.08.1.03.02.19.000"/>
    <s v="01"/>
    <s v="Servizi istituzionali,  generali e di gestione "/>
    <n v="108"/>
    <s v=" Statistica e sistemi informativi"/>
    <x v="0"/>
    <x v="0"/>
    <x v="44"/>
    <n v="0"/>
    <x v="44"/>
    <n v="2000"/>
    <n v="2000"/>
    <n v="2000"/>
    <n v="2000"/>
    <n v="2000"/>
    <n v="2000"/>
    <x v="0"/>
    <m/>
  </r>
  <r>
    <s v="01.03.1.03.02.10.001"/>
    <s v="01"/>
    <s v="Servizi istituzionali,  generali e di gestione "/>
    <n v="103"/>
    <s v="Gestione economica, finanziaria,  programmazione, provveditorato"/>
    <x v="0"/>
    <x v="0"/>
    <x v="45"/>
    <n v="0"/>
    <x v="45"/>
    <n v="10000"/>
    <n v="10000"/>
    <n v="10000"/>
    <n v="10000"/>
    <n v="10000"/>
    <n v="10000"/>
    <x v="0"/>
    <m/>
  </r>
  <r>
    <s v="17.01.1.03.02.05.006"/>
    <s v="17"/>
    <s v="Energia e diversificazione delle fonti energetiche"/>
    <n v="1701"/>
    <s v="Fonti energetiche"/>
    <x v="0"/>
    <x v="0"/>
    <x v="46"/>
    <n v="0"/>
    <x v="46"/>
    <n v="13500"/>
    <n v="10000"/>
    <n v="10000"/>
    <n v="10000"/>
    <n v="10000"/>
    <n v="10000"/>
    <x v="1"/>
    <m/>
  </r>
  <r>
    <s v="01.03.1.03.02.01.008"/>
    <s v="01"/>
    <s v="Servizi istituzionali,  generali e di gestione "/>
    <n v="103"/>
    <s v="Gestione economica, finanziaria,  programmazione, provveditorato"/>
    <x v="0"/>
    <x v="0"/>
    <x v="47"/>
    <n v="0"/>
    <x v="47"/>
    <n v="2000"/>
    <n v="2000"/>
    <n v="2000"/>
    <n v="2000"/>
    <n v="2000"/>
    <n v="2000"/>
    <x v="0"/>
    <m/>
  </r>
  <r>
    <s v="01.03.1.03.02.17.002"/>
    <s v="01"/>
    <s v="Servizi istituzionali,  generali e di gestione "/>
    <n v="103"/>
    <s v="Gestione economica, finanziaria,  programmazione, provveditorato"/>
    <x v="0"/>
    <x v="0"/>
    <x v="48"/>
    <n v="0"/>
    <x v="48"/>
    <n v="9600"/>
    <n v="6100"/>
    <n v="10000"/>
    <n v="6100"/>
    <n v="10000"/>
    <n v="10000"/>
    <x v="2"/>
    <m/>
  </r>
  <r>
    <s v="01.03.1.03.02.17.002"/>
    <s v="01"/>
    <s v="Servizi istituzionali,  generali e di gestione "/>
    <n v="103"/>
    <s v="Gestione economica, finanziaria,  programmazione, provveditorato"/>
    <x v="0"/>
    <x v="0"/>
    <x v="49"/>
    <n v="0"/>
    <x v="49"/>
    <n v="7500"/>
    <n v="9150"/>
    <n v="7500"/>
    <n v="9150"/>
    <n v="7500"/>
    <n v="7500"/>
    <x v="0"/>
    <m/>
  </r>
  <r>
    <s v="01.01.1.04.01.04.001"/>
    <s v="01"/>
    <s v="Servizi istituzionali,  generali e di gestione "/>
    <n v="101"/>
    <s v="Organi istituzionali"/>
    <x v="0"/>
    <x v="0"/>
    <x v="50"/>
    <n v="0"/>
    <x v="50"/>
    <n v="2100"/>
    <n v="2100"/>
    <n v="2400"/>
    <n v="2100"/>
    <n v="2400"/>
    <n v="2400"/>
    <x v="0"/>
    <m/>
  </r>
  <r>
    <s v="01.01.1.04.01.04.001"/>
    <s v="01"/>
    <s v="Servizi istituzionali,  generali e di gestione "/>
    <n v="101"/>
    <s v="Organi istituzionali"/>
    <x v="0"/>
    <x v="0"/>
    <x v="51"/>
    <n v="0"/>
    <x v="51"/>
    <n v="1000"/>
    <n v="1000"/>
    <n v="1000"/>
    <n v="1000"/>
    <n v="1000"/>
    <n v="1000"/>
    <x v="0"/>
    <m/>
  </r>
  <r>
    <s v="01.11.1.03.02.99.999"/>
    <s v="01"/>
    <s v="Servizi istituzionali,  generali e di gestione "/>
    <n v="111"/>
    <s v="Altri servizi generali"/>
    <x v="0"/>
    <x v="0"/>
    <x v="52"/>
    <n v="0"/>
    <x v="52"/>
    <n v="19000"/>
    <n v="18000"/>
    <n v="20000"/>
    <n v="18000"/>
    <n v="20000"/>
    <n v="20000"/>
    <x v="0"/>
    <m/>
  </r>
  <r>
    <s v="01.07.1.03.02.99.004"/>
    <s v="01"/>
    <s v="Servizi istituzionali,  generali e di gestione "/>
    <n v="107"/>
    <s v=" Elezioni e consultazioni popolari - Anagrafe e stato civile  "/>
    <x v="0"/>
    <x v="0"/>
    <x v="53"/>
    <n v="0"/>
    <x v="53"/>
    <n v="80000"/>
    <n v="50000"/>
    <n v="60000"/>
    <n v="50000"/>
    <n v="65000"/>
    <n v="65000"/>
    <x v="0"/>
    <m/>
  </r>
  <r>
    <s v="01.02.1.01.01.01.004"/>
    <s v="01"/>
    <s v="Servizi istituzionali,  generali e di gestione "/>
    <n v="102"/>
    <s v="Segreteria generale "/>
    <x v="0"/>
    <x v="0"/>
    <x v="54"/>
    <n v="0"/>
    <x v="54"/>
    <n v="20000"/>
    <n v="20000"/>
    <n v="20000"/>
    <n v="20000"/>
    <n v="20000"/>
    <n v="20000"/>
    <x v="0"/>
    <m/>
  </r>
  <r>
    <s v="01.01.1.03.02.01.001"/>
    <s v="01"/>
    <s v="Servizi istituzionali,  generali e di gestione "/>
    <n v="101"/>
    <s v="Organi istituzionali"/>
    <x v="0"/>
    <x v="0"/>
    <x v="55"/>
    <n v="0"/>
    <x v="55"/>
    <n v="132900"/>
    <n v="90100"/>
    <n v="136000"/>
    <n v="90100"/>
    <n v="136000"/>
    <n v="136000"/>
    <x v="0"/>
    <m/>
  </r>
  <r>
    <s v="01.11.1.03.02.99.002"/>
    <s v="01"/>
    <s v="Servizi istituzionali,  generali e di gestione "/>
    <n v="111"/>
    <s v="Altri servizi generali"/>
    <x v="0"/>
    <x v="0"/>
    <x v="56"/>
    <n v="0"/>
    <x v="56"/>
    <n v="46400"/>
    <n v="30000"/>
    <n v="60000"/>
    <n v="30000"/>
    <n v="60000"/>
    <n v="60000"/>
    <x v="0"/>
    <m/>
  </r>
  <r>
    <s v="01.01.1.01.02.01.002"/>
    <s v="01"/>
    <s v="Servizi istituzionali,  generali e di gestione "/>
    <n v="101"/>
    <s v="Organi istituzionali"/>
    <x v="0"/>
    <x v="0"/>
    <x v="57"/>
    <n v="0"/>
    <x v="57"/>
    <n v="12000"/>
    <m/>
    <n v="20000"/>
    <m/>
    <n v="20000"/>
    <n v="20000"/>
    <x v="0"/>
    <m/>
  </r>
  <r>
    <s v="01.07.1.03.02.01.007"/>
    <s v="01"/>
    <s v="Servizi istituzionali,  generali e di gestione "/>
    <n v="107"/>
    <s v=" Elezioni e consultazioni popolari - Anagrafe e stato civile  "/>
    <x v="0"/>
    <x v="0"/>
    <x v="58"/>
    <n v="0"/>
    <x v="58"/>
    <n v="3000"/>
    <n v="3000"/>
    <n v="3000"/>
    <n v="3000"/>
    <n v="3000"/>
    <n v="3000"/>
    <x v="0"/>
    <m/>
  </r>
  <r>
    <s v="01.05.1.10.04.01.000"/>
    <s v="01"/>
    <s v="Servizi istituzionali,  generali e di gestione "/>
    <n v="105"/>
    <s v="Gestione dei beni demaniali e patrimoniali"/>
    <x v="0"/>
    <x v="0"/>
    <x v="59"/>
    <n v="0"/>
    <x v="59"/>
    <n v="55000"/>
    <n v="55000"/>
    <n v="55000"/>
    <n v="55000"/>
    <n v="55000"/>
    <n v="55000"/>
    <x v="0"/>
    <m/>
  </r>
  <r>
    <s v="01.03.1.03.02.09.001"/>
    <s v="01"/>
    <s v="Servizi istituzionali,  generali e di gestione "/>
    <n v="103"/>
    <s v="Gestione economica, finanziaria,  programmazione, provveditorato"/>
    <x v="0"/>
    <x v="0"/>
    <x v="60"/>
    <n v="0"/>
    <x v="60"/>
    <n v="1500"/>
    <n v="1500"/>
    <n v="1500"/>
    <n v="1500"/>
    <n v="1500"/>
    <n v="1500"/>
    <x v="0"/>
    <m/>
  </r>
  <r>
    <s v="09.02.1.04.04.01.001"/>
    <s v="09"/>
    <s v="Sviluppo sostenibile e tutela del territorio e dell'ambiente"/>
    <n v="902"/>
    <s v="Tutela, valorizzazione e recupero ambientale"/>
    <x v="0"/>
    <x v="0"/>
    <x v="61"/>
    <n v="0"/>
    <x v="61"/>
    <n v="22000"/>
    <m/>
    <m/>
    <m/>
    <m/>
    <n v="0"/>
    <x v="4"/>
    <m/>
  </r>
  <r>
    <s v="06.01.1.04.04.01.001"/>
    <s v="06"/>
    <s v="Politiche giovanili, sport e tempo libero"/>
    <n v="601"/>
    <s v="Sport e tempo libero"/>
    <x v="0"/>
    <x v="0"/>
    <x v="62"/>
    <n v="0"/>
    <x v="62"/>
    <n v="0"/>
    <n v="0"/>
    <m/>
    <n v="0"/>
    <m/>
    <n v="0"/>
    <x v="0"/>
    <m/>
  </r>
  <r>
    <s v="01.01.1.04.01.01.011"/>
    <s v="01"/>
    <s v="Servizi istituzionali,  generali e di gestione "/>
    <n v="101"/>
    <s v="Organi istituzionali"/>
    <x v="0"/>
    <x v="0"/>
    <x v="63"/>
    <n v="0"/>
    <x v="63"/>
    <n v="6000"/>
    <n v="5000"/>
    <n v="7500"/>
    <n v="5000"/>
    <n v="7500"/>
    <n v="7500"/>
    <x v="0"/>
    <m/>
  </r>
  <r>
    <s v="15.03.1.03.02.07.000"/>
    <s v="15"/>
    <s v="Politiche per il lavoro e la formazione professionale"/>
    <n v="1503"/>
    <s v="Sostegno all'occupazione"/>
    <x v="0"/>
    <x v="0"/>
    <x v="64"/>
    <n v="0"/>
    <x v="64"/>
    <n v="2500"/>
    <n v="2500"/>
    <n v="2500"/>
    <n v="2500"/>
    <n v="2500"/>
    <n v="2500"/>
    <x v="2"/>
    <m/>
  </r>
  <r>
    <s v="01.03.1.03.02.11.999"/>
    <s v="01"/>
    <s v="Servizi istituzionali,  generali e di gestione "/>
    <n v="103"/>
    <s v="Gestione economica, finanziaria,  programmazione, provveditorato"/>
    <x v="0"/>
    <x v="0"/>
    <x v="65"/>
    <n v="0"/>
    <x v="65"/>
    <n v="60000"/>
    <n v="70000"/>
    <n v="60000"/>
    <n v="70000"/>
    <n v="60000"/>
    <n v="60000"/>
    <x v="2"/>
    <m/>
  </r>
  <r>
    <s v="01.03.1.03.02.17.001"/>
    <s v="01"/>
    <s v="Servizi istituzionali,  generali e di gestione "/>
    <n v="103"/>
    <s v="Gestione economica, finanziaria,  programmazione, provveditorato"/>
    <x v="0"/>
    <x v="0"/>
    <x v="66"/>
    <n v="0"/>
    <x v="66"/>
    <n v="4000"/>
    <n v="4000"/>
    <n v="4000"/>
    <n v="4000"/>
    <n v="4000"/>
    <n v="4000"/>
    <x v="2"/>
    <m/>
  </r>
  <r>
    <s v="01.04.1.03.02.11.999"/>
    <s v="01"/>
    <s v="Servizi istituzionali,  generali e di gestione "/>
    <n v="104"/>
    <s v="Gestione delle entrate tributarie e servizi fiscali"/>
    <x v="0"/>
    <x v="0"/>
    <x v="67"/>
    <n v="0"/>
    <x v="67"/>
    <n v="80000"/>
    <n v="50000"/>
    <n v="40000"/>
    <n v="50000"/>
    <n v="40000"/>
    <n v="40000"/>
    <x v="2"/>
    <m/>
  </r>
  <r>
    <s v="01.03.1.03.01.02.001"/>
    <s v="01"/>
    <s v="Servizi istituzionali,  generali e di gestione "/>
    <n v="103"/>
    <s v="Gestione economica, finanziaria,  programmazione, provveditorato"/>
    <x v="0"/>
    <x v="0"/>
    <x v="68"/>
    <n v="0"/>
    <x v="68"/>
    <n v="0"/>
    <n v="1000"/>
    <n v="1000"/>
    <n v="1000"/>
    <n v="1000"/>
    <n v="1000"/>
    <x v="2"/>
    <m/>
  </r>
  <r>
    <s v="01.06.1.01.01.01.002"/>
    <s v="01"/>
    <s v="Servizi istituzionali,  generali e di gestione "/>
    <n v="106"/>
    <s v="Ufficio tecnico"/>
    <x v="0"/>
    <x v="0"/>
    <x v="69"/>
    <n v="0"/>
    <x v="69"/>
    <n v="231000"/>
    <n v="256000"/>
    <n v="231000"/>
    <n v="256000"/>
    <n v="231000"/>
    <n v="231000"/>
    <x v="1"/>
    <m/>
  </r>
  <r>
    <s v="01.06.1.01.02.01.001"/>
    <s v="01"/>
    <s v="Servizi istituzionali,  generali e di gestione "/>
    <n v="106"/>
    <s v="Ufficio tecnico"/>
    <x v="0"/>
    <x v="0"/>
    <x v="70"/>
    <n v="0"/>
    <x v="70"/>
    <n v="64500"/>
    <n v="68500"/>
    <n v="61500"/>
    <n v="68500"/>
    <n v="61500"/>
    <n v="61500"/>
    <x v="1"/>
    <m/>
  </r>
  <r>
    <s v="01.06.1.01.02.02.001"/>
    <s v="01"/>
    <s v="Servizi istituzionali,  generali e di gestione "/>
    <n v="106"/>
    <s v="Ufficio tecnico"/>
    <x v="0"/>
    <x v="0"/>
    <x v="71"/>
    <n v="0"/>
    <x v="71"/>
    <n v="2050"/>
    <n v="2500"/>
    <m/>
    <n v="2500"/>
    <m/>
    <n v="0"/>
    <x v="1"/>
    <m/>
  </r>
  <r>
    <s v="01.06.1.01.01.01.003"/>
    <s v="01"/>
    <s v="Servizi istituzionali,  generali e di gestione "/>
    <n v="106"/>
    <s v="Ufficio tecnico"/>
    <x v="0"/>
    <x v="0"/>
    <x v="72"/>
    <n v="0"/>
    <x v="72"/>
    <n v="4000"/>
    <n v="4000"/>
    <n v="4000"/>
    <n v="4000"/>
    <n v="4000"/>
    <n v="4000"/>
    <x v="1"/>
    <m/>
  </r>
  <r>
    <s v="01.06.1.01.01.02.999"/>
    <s v="01"/>
    <s v="Servizi istituzionali,  generali e di gestione "/>
    <n v="106"/>
    <s v="Ufficio tecnico"/>
    <x v="0"/>
    <x v="0"/>
    <x v="73"/>
    <n v="0"/>
    <x v="73"/>
    <n v="200"/>
    <n v="200"/>
    <n v="200"/>
    <n v="200"/>
    <n v="200"/>
    <n v="200"/>
    <x v="1"/>
    <m/>
  </r>
  <r>
    <s v="01.06.2.02.03.05.000"/>
    <s v="01"/>
    <s v="Servizi istituzionali,  generali e di gestione "/>
    <n v="106"/>
    <s v="Ufficio tecnico"/>
    <x v="1"/>
    <x v="1"/>
    <x v="74"/>
    <n v="0"/>
    <x v="74"/>
    <n v="51181.85"/>
    <n v="30000"/>
    <n v="80000"/>
    <n v="30000"/>
    <n v="50000"/>
    <n v="50000"/>
    <x v="1"/>
    <s v="opere complesse ca di lader via roma sant jesus"/>
  </r>
  <r>
    <s v="01.06.2.02.03.05.000"/>
    <s v="01"/>
    <s v="Servizi istituzionali,  generali e di gestione "/>
    <n v="106"/>
    <s v="Ufficio tecnico"/>
    <x v="1"/>
    <x v="1"/>
    <x v="75"/>
    <n v="0"/>
    <x v="75"/>
    <n v="29265.1"/>
    <n v="15000"/>
    <n v="10000"/>
    <n v="15000"/>
    <n v="10000"/>
    <n v="10000"/>
    <x v="1"/>
    <m/>
  </r>
  <r>
    <s v="01.06.2.02.03.05.000"/>
    <s v="01"/>
    <s v="Servizi istituzionali,  generali e di gestione "/>
    <n v="106"/>
    <s v="Ufficio tecnico"/>
    <x v="1"/>
    <x v="1"/>
    <x v="76"/>
    <m/>
    <x v="76"/>
    <n v="75000"/>
    <n v="0"/>
    <m/>
    <n v="0"/>
    <m/>
    <n v="0"/>
    <x v="1"/>
    <m/>
  </r>
  <r>
    <s v="01.06.2.02.03.05.000"/>
    <s v="01"/>
    <s v="Servizi istituzionali,  generali e di gestione "/>
    <n v="106"/>
    <s v="Ufficio tecnico"/>
    <x v="1"/>
    <x v="1"/>
    <x v="77"/>
    <m/>
    <x v="77"/>
    <n v="35000"/>
    <n v="0"/>
    <m/>
    <n v="0"/>
    <m/>
    <n v="0"/>
    <x v="1"/>
    <m/>
  </r>
  <r>
    <s v="01.06.1.03.01.02.000"/>
    <s v="01"/>
    <s v="Servizi istituzionali,  generali e di gestione "/>
    <n v="106"/>
    <s v="Ufficio tecnico"/>
    <x v="0"/>
    <x v="0"/>
    <x v="78"/>
    <n v="0"/>
    <x v="78"/>
    <n v="1500"/>
    <n v="1500"/>
    <n v="1500"/>
    <n v="1500"/>
    <n v="1500"/>
    <n v="1500"/>
    <x v="1"/>
    <m/>
  </r>
  <r>
    <s v="01.06.1.03.02.05.999"/>
    <s v="01"/>
    <s v="Servizi istituzionali,  generali e di gestione "/>
    <n v="106"/>
    <s v="Ufficio tecnico"/>
    <x v="0"/>
    <x v="0"/>
    <x v="79"/>
    <n v="0"/>
    <x v="79"/>
    <n v="2200"/>
    <n v="2200"/>
    <n v="2200"/>
    <n v="2200"/>
    <n v="2200"/>
    <n v="2200"/>
    <x v="1"/>
    <m/>
  </r>
  <r>
    <s v="01.02.1.03.02.05.002"/>
    <s v="01"/>
    <s v="Servizi istituzionali,  generali e di gestione "/>
    <n v="102"/>
    <s v="Segreteria generale "/>
    <x v="0"/>
    <x v="0"/>
    <x v="80"/>
    <n v="0"/>
    <x v="80"/>
    <n v="2000"/>
    <n v="2000"/>
    <n v="2000"/>
    <n v="2000"/>
    <n v="2000"/>
    <n v="2000"/>
    <x v="1"/>
    <m/>
  </r>
  <r>
    <s v="01.06.1.03.01.01.002"/>
    <s v="01"/>
    <s v="Servizi istituzionali,  generali e di gestione "/>
    <n v="106"/>
    <s v="Ufficio tecnico"/>
    <x v="0"/>
    <x v="0"/>
    <x v="81"/>
    <n v="0"/>
    <x v="81"/>
    <n v="1500"/>
    <n v="1500"/>
    <n v="1500"/>
    <n v="1500"/>
    <n v="1500"/>
    <n v="1500"/>
    <x v="1"/>
    <m/>
  </r>
  <r>
    <s v="01.06.1.03.01.01.001"/>
    <s v="01"/>
    <s v="Servizi istituzionali,  generali e di gestione "/>
    <n v="106"/>
    <s v="Ufficio tecnico"/>
    <x v="0"/>
    <x v="0"/>
    <x v="82"/>
    <n v="0"/>
    <x v="82"/>
    <n v="100"/>
    <n v="100"/>
    <n v="100"/>
    <n v="100"/>
    <n v="100"/>
    <n v="100"/>
    <x v="1"/>
    <m/>
  </r>
  <r>
    <s v="01.06.1.02.01.01.001"/>
    <s v="01"/>
    <s v="Servizi istituzionali,  generali e di gestione "/>
    <n v="106"/>
    <s v="Ufficio tecnico"/>
    <x v="0"/>
    <x v="0"/>
    <x v="83"/>
    <n v="0"/>
    <x v="83"/>
    <n v="21000"/>
    <n v="22000"/>
    <n v="20000"/>
    <n v="22000"/>
    <n v="20000"/>
    <n v="20000"/>
    <x v="1"/>
    <m/>
  </r>
  <r>
    <s v="01.03.1.03.02.09.001"/>
    <s v="01"/>
    <s v="Servizi istituzionali,  generali e di gestione "/>
    <n v="103"/>
    <s v="Gestione economica, finanziaria,  programmazione, provveditorato"/>
    <x v="0"/>
    <x v="0"/>
    <x v="84"/>
    <n v="0"/>
    <x v="84"/>
    <n v="500"/>
    <n v="500"/>
    <n v="500"/>
    <n v="500"/>
    <n v="500"/>
    <n v="500"/>
    <x v="1"/>
    <m/>
  </r>
  <r>
    <s v="01.10.1.03.02.04.004"/>
    <s v="01"/>
    <s v="Servizi istituzionali,  generali e di gestione "/>
    <n v="110"/>
    <s v="Risorse umane"/>
    <x v="0"/>
    <x v="0"/>
    <x v="85"/>
    <n v="0"/>
    <x v="85"/>
    <n v="1500"/>
    <n v="1500"/>
    <n v="1500"/>
    <n v="1000"/>
    <n v="1500"/>
    <n v="1500"/>
    <x v="0"/>
    <m/>
  </r>
  <r>
    <s v="01.10.1.03.02.04.000"/>
    <s v="01"/>
    <s v="Servizi istituzionali,  generali e di gestione "/>
    <n v="110"/>
    <s v="Risorse umane"/>
    <x v="0"/>
    <x v="0"/>
    <x v="86"/>
    <n v="0"/>
    <x v="86"/>
    <n v="1000"/>
    <n v="1000"/>
    <n v="1000"/>
    <n v="1000"/>
    <n v="1000"/>
    <n v="1000"/>
    <x v="1"/>
    <m/>
  </r>
  <r>
    <s v="09.01.1.03.02.04.000"/>
    <s v="09"/>
    <s v="Sviluppo sostenibile e tutela del territorio e dell'ambiente"/>
    <n v="901"/>
    <s v="Difesa del suolo"/>
    <x v="0"/>
    <x v="0"/>
    <x v="87"/>
    <n v="0"/>
    <x v="87"/>
    <n v="1000"/>
    <n v="1000"/>
    <n v="1000"/>
    <n v="1000"/>
    <n v="1000"/>
    <n v="1000"/>
    <x v="1"/>
    <m/>
  </r>
  <r>
    <s v="01.03.1.03.02.10.000"/>
    <s v="01"/>
    <s v="Servizi istituzionali,  generali e di gestione "/>
    <n v="103"/>
    <s v="Gestione economica, finanziaria,  programmazione, provveditorato"/>
    <x v="0"/>
    <x v="0"/>
    <x v="88"/>
    <n v="0"/>
    <x v="88"/>
    <n v="5000"/>
    <n v="5000"/>
    <n v="5000"/>
    <n v="5000"/>
    <n v="5000"/>
    <n v="5000"/>
    <x v="0"/>
    <m/>
  </r>
  <r>
    <s v="01.07.1.01.01.01.002"/>
    <s v="01"/>
    <s v="Servizi istituzionali,  generali e di gestione "/>
    <n v="107"/>
    <s v=" Elezioni e consultazioni popolari - Anagrafe e stato civile  "/>
    <x v="0"/>
    <x v="0"/>
    <x v="89"/>
    <n v="0"/>
    <x v="89"/>
    <n v="85000"/>
    <n v="95000"/>
    <n v="83000"/>
    <n v="95000"/>
    <n v="83000"/>
    <n v="83000"/>
    <x v="0"/>
    <m/>
  </r>
  <r>
    <s v="01.07.1.01.02.01.001"/>
    <s v="01"/>
    <s v="Servizi istituzionali,  generali e di gestione "/>
    <n v="107"/>
    <s v=" Elezioni e consultazioni popolari - Anagrafe e stato civile  "/>
    <x v="0"/>
    <x v="0"/>
    <x v="90"/>
    <n v="0"/>
    <x v="90"/>
    <n v="22000"/>
    <n v="22000"/>
    <n v="22100"/>
    <n v="22000"/>
    <n v="22100"/>
    <n v="22100"/>
    <x v="0"/>
    <m/>
  </r>
  <r>
    <s v="01.07.1.01.01.01.003"/>
    <s v="01"/>
    <s v="Servizi istituzionali,  generali e di gestione "/>
    <n v="107"/>
    <s v=" Elezioni e consultazioni popolari - Anagrafe e stato civile  "/>
    <x v="0"/>
    <x v="0"/>
    <x v="91"/>
    <n v="0"/>
    <x v="91"/>
    <n v="1600"/>
    <n v="1600"/>
    <n v="1600"/>
    <n v="1600"/>
    <n v="1600"/>
    <n v="1600"/>
    <x v="0"/>
    <m/>
  </r>
  <r>
    <s v="01.07.1.03.01.02.000"/>
    <s v="01"/>
    <s v="Servizi istituzionali,  generali e di gestione "/>
    <n v="107"/>
    <s v=" Elezioni e consultazioni popolari - Anagrafe e stato civile  "/>
    <x v="0"/>
    <x v="0"/>
    <x v="92"/>
    <n v="0"/>
    <x v="92"/>
    <n v="2000"/>
    <n v="3000"/>
    <n v="2000"/>
    <n v="4000"/>
    <n v="2000"/>
    <n v="2000"/>
    <x v="0"/>
    <m/>
  </r>
  <r>
    <s v="01.07.1.02.01.01.001"/>
    <s v="01"/>
    <s v="Servizi istituzionali,  generali e di gestione "/>
    <n v="107"/>
    <s v=" Elezioni e consultazioni popolari - Anagrafe e stato civile  "/>
    <x v="0"/>
    <x v="0"/>
    <x v="93"/>
    <n v="0"/>
    <x v="93"/>
    <n v="7000"/>
    <n v="7000"/>
    <n v="7100"/>
    <n v="7000"/>
    <n v="7100"/>
    <n v="7100"/>
    <x v="0"/>
    <m/>
  </r>
  <r>
    <s v="01.08.1.03.02.19.005"/>
    <s v="01"/>
    <s v="Servizi istituzionali,  generali e di gestione "/>
    <n v="108"/>
    <s v=" Statistica e sistemi informativi"/>
    <x v="0"/>
    <x v="0"/>
    <x v="94"/>
    <n v="0"/>
    <x v="94"/>
    <n v="2500"/>
    <n v="2500"/>
    <n v="2500"/>
    <n v="2500"/>
    <n v="2500"/>
    <n v="2500"/>
    <x v="0"/>
    <m/>
  </r>
  <r>
    <s v="01.07.1.03.02.11.999"/>
    <s v="01"/>
    <s v="Servizi istituzionali,  generali e di gestione "/>
    <n v="107"/>
    <s v=" Elezioni e consultazioni popolari - Anagrafe e stato civile  "/>
    <x v="0"/>
    <x v="0"/>
    <x v="95"/>
    <n v="0"/>
    <x v="95"/>
    <n v="2500"/>
    <n v="2500"/>
    <n v="2500"/>
    <n v="2500"/>
    <n v="2500"/>
    <n v="2500"/>
    <x v="0"/>
    <m/>
  </r>
  <r>
    <s v="01.03.1.03.01.02.999"/>
    <s v="01"/>
    <s v="Servizi istituzionali,  generali e di gestione "/>
    <n v="103"/>
    <s v="Gestione economica, finanziaria,  programmazione, provveditorato"/>
    <x v="0"/>
    <x v="0"/>
    <x v="96"/>
    <n v="0"/>
    <x v="96"/>
    <n v="13000"/>
    <n v="10000"/>
    <n v="10000"/>
    <n v="10000"/>
    <n v="10000"/>
    <n v="10000"/>
    <x v="1"/>
    <m/>
  </r>
  <r>
    <s v="01.03.1.03.02.09.008"/>
    <s v="01"/>
    <s v="Servizi istituzionali,  generali e di gestione "/>
    <n v="103"/>
    <s v="Gestione economica, finanziaria,  programmazione, provveditorato"/>
    <x v="0"/>
    <x v="0"/>
    <x v="97"/>
    <n v="0"/>
    <x v="97"/>
    <n v="1000"/>
    <n v="1000"/>
    <n v="1000"/>
    <n v="1000"/>
    <n v="1000"/>
    <n v="1000"/>
    <x v="1"/>
    <m/>
  </r>
  <r>
    <s v="01.03.1.03.02.05.002"/>
    <s v="01"/>
    <s v="Servizi istituzionali,  generali e di gestione "/>
    <n v="103"/>
    <s v="Gestione economica, finanziaria,  programmazione, provveditorato"/>
    <x v="0"/>
    <x v="0"/>
    <x v="98"/>
    <n v="0"/>
    <x v="98"/>
    <n v="750"/>
    <n v="750"/>
    <n v="750"/>
    <n v="750"/>
    <n v="750"/>
    <n v="750"/>
    <x v="1"/>
    <m/>
  </r>
  <r>
    <s v="01.03.1.03.02.05.004"/>
    <s v="01"/>
    <s v="Servizi istituzionali,  generali e di gestione "/>
    <n v="103"/>
    <s v="Gestione economica, finanziaria,  programmazione, provveditorato"/>
    <x v="0"/>
    <x v="0"/>
    <x v="99"/>
    <n v="0"/>
    <x v="99"/>
    <n v="500"/>
    <n v="500"/>
    <n v="500"/>
    <n v="500"/>
    <n v="500"/>
    <n v="500"/>
    <x v="3"/>
    <m/>
  </r>
  <r>
    <s v="17.01.1.03.02.05.006"/>
    <s v="17"/>
    <s v="Energia e diversificazione delle fonti energetiche"/>
    <n v="1701"/>
    <s v="Fonti energetiche"/>
    <x v="0"/>
    <x v="0"/>
    <x v="100"/>
    <n v="0"/>
    <x v="100"/>
    <n v="9500"/>
    <n v="3500"/>
    <n v="5000"/>
    <n v="3500"/>
    <n v="5000"/>
    <n v="5000"/>
    <x v="1"/>
    <m/>
  </r>
  <r>
    <s v="17.01.1.03.02.05.005"/>
    <s v="17"/>
    <s v="Energia e diversificazione delle fonti energetiche"/>
    <n v="1701"/>
    <s v="Fonti energetiche"/>
    <x v="0"/>
    <x v="0"/>
    <x v="101"/>
    <n v="0"/>
    <x v="101"/>
    <n v="500"/>
    <n v="500"/>
    <n v="500"/>
    <n v="500"/>
    <n v="500"/>
    <n v="500"/>
    <x v="1"/>
    <m/>
  </r>
  <r>
    <s v="17.01.1.03.02.05.004"/>
    <s v="17"/>
    <s v="Energia e diversificazione delle fonti energetiche"/>
    <n v="1701"/>
    <s v="Fonti energetiche"/>
    <x v="0"/>
    <x v="0"/>
    <x v="102"/>
    <n v="0"/>
    <x v="102"/>
    <n v="5500"/>
    <n v="4500"/>
    <n v="5000"/>
    <n v="4500"/>
    <n v="5000"/>
    <n v="5000"/>
    <x v="1"/>
    <m/>
  </r>
  <r>
    <s v="17.01.1.03.02.05.004"/>
    <s v="17"/>
    <s v="Energia e diversificazione delle fonti energetiche"/>
    <n v="1701"/>
    <s v="Fonti energetiche"/>
    <x v="0"/>
    <x v="0"/>
    <x v="103"/>
    <n v="0"/>
    <x v="103"/>
    <n v="500"/>
    <n v="500"/>
    <n v="500"/>
    <n v="500"/>
    <n v="500"/>
    <n v="500"/>
    <x v="1"/>
    <m/>
  </r>
  <r>
    <s v="01.03.1.03.02.09.000"/>
    <s v="01"/>
    <s v="Servizi istituzionali,  generali e di gestione "/>
    <n v="103"/>
    <s v="Gestione economica, finanziaria,  programmazione, provveditorato"/>
    <x v="0"/>
    <x v="0"/>
    <x v="104"/>
    <n v="0"/>
    <x v="104"/>
    <n v="15000"/>
    <n v="15000"/>
    <n v="15000"/>
    <n v="15000"/>
    <n v="15000"/>
    <n v="15000"/>
    <x v="1"/>
    <m/>
  </r>
  <r>
    <s v="01.03.1.03.02.09.004"/>
    <s v="01"/>
    <s v="Servizi istituzionali,  generali e di gestione "/>
    <n v="103"/>
    <s v="Gestione economica, finanziaria,  programmazione, provveditorato"/>
    <x v="0"/>
    <x v="0"/>
    <x v="105"/>
    <n v="0"/>
    <x v="105"/>
    <n v="15250"/>
    <n v="15000"/>
    <n v="15000"/>
    <n v="15000"/>
    <n v="15000"/>
    <n v="15000"/>
    <x v="1"/>
    <m/>
  </r>
  <r>
    <s v="01.03.1.03.02.09.004"/>
    <s v="01"/>
    <s v="Servizi istituzionali,  generali e di gestione "/>
    <n v="103"/>
    <s v="Gestione economica, finanziaria,  programmazione, provveditorato"/>
    <x v="0"/>
    <x v="0"/>
    <x v="106"/>
    <n v="0"/>
    <x v="106"/>
    <n v="1800"/>
    <n v="1800"/>
    <n v="1800"/>
    <n v="1800"/>
    <n v="1800"/>
    <n v="1800"/>
    <x v="1"/>
    <m/>
  </r>
  <r>
    <s v="17.01.1.03.02.05.003"/>
    <s v="17"/>
    <s v="Energia e diversificazione delle fonti energetiche"/>
    <n v="1701"/>
    <s v="Fonti energetiche"/>
    <x v="0"/>
    <x v="0"/>
    <x v="107"/>
    <n v="0"/>
    <x v="107"/>
    <n v="500"/>
    <n v="500"/>
    <n v="500"/>
    <n v="500"/>
    <n v="500"/>
    <n v="500"/>
    <x v="5"/>
    <s v="in carico ai sociali solo Gavarno per Ambulatorio Gavarno"/>
  </r>
  <r>
    <s v="17.01.1.03.02.05.004"/>
    <s v="17"/>
    <s v="Energia e diversificazione delle fonti energetiche"/>
    <n v="1701"/>
    <s v="Fonti energetiche"/>
    <x v="0"/>
    <x v="0"/>
    <x v="108"/>
    <n v="0"/>
    <x v="108"/>
    <n v="4000"/>
    <n v="4000"/>
    <n v="4000"/>
    <n v="4000"/>
    <n v="4000"/>
    <n v="4000"/>
    <x v="1"/>
    <m/>
  </r>
  <r>
    <s v="17.01.1.03.02.05.006"/>
    <s v="17"/>
    <s v="Energia e diversificazione delle fonti energetiche"/>
    <n v="1701"/>
    <s v="Fonti energetiche"/>
    <x v="0"/>
    <x v="0"/>
    <x v="109"/>
    <n v="0"/>
    <x v="109"/>
    <n v="500"/>
    <n v="500"/>
    <n v="500"/>
    <n v="500"/>
    <n v="500"/>
    <n v="500"/>
    <x v="3"/>
    <m/>
  </r>
  <r>
    <s v="17.01.1.03.02.05.005"/>
    <s v="17"/>
    <s v="Energia e diversificazione delle fonti energetiche"/>
    <n v="1701"/>
    <s v="Fonti energetiche"/>
    <x v="0"/>
    <x v="0"/>
    <x v="110"/>
    <n v="0"/>
    <x v="110"/>
    <n v="500"/>
    <n v="500"/>
    <n v="500"/>
    <n v="500"/>
    <n v="500"/>
    <n v="500"/>
    <x v="1"/>
    <m/>
  </r>
  <r>
    <s v="50.01.1.07.05.04.000"/>
    <s v="50"/>
    <s v="Debito pubblico"/>
    <n v="5001"/>
    <s v="Quota interessi ammortamento mutui e prestiti obbligazionari"/>
    <x v="0"/>
    <x v="0"/>
    <x v="111"/>
    <n v="0"/>
    <x v="111"/>
    <n v="10300"/>
    <n v="7000"/>
    <n v="6500"/>
    <n v="7000"/>
    <n v="5500"/>
    <n v="3600"/>
    <x v="1"/>
    <m/>
  </r>
  <r>
    <s v="17.01.1.03.02.05.004"/>
    <s v="17"/>
    <s v="Energia e diversificazione delle fonti energetiche"/>
    <n v="1701"/>
    <s v="Fonti energetiche"/>
    <x v="0"/>
    <x v="0"/>
    <x v="112"/>
    <n v="0"/>
    <x v="112"/>
    <n v="3000"/>
    <n v="3000"/>
    <n v="3000"/>
    <n v="3000"/>
    <n v="3000"/>
    <n v="3000"/>
    <x v="1"/>
    <m/>
  </r>
  <r>
    <s v="17.01.1.03.02.05.005"/>
    <s v="17"/>
    <s v="Energia e diversificazione delle fonti energetiche"/>
    <n v="1701"/>
    <s v="Fonti energetiche"/>
    <x v="0"/>
    <x v="0"/>
    <x v="113"/>
    <n v="0"/>
    <x v="113"/>
    <n v="500"/>
    <n v="500"/>
    <n v="500"/>
    <n v="500"/>
    <n v="500"/>
    <n v="500"/>
    <x v="1"/>
    <m/>
  </r>
  <r>
    <s v="17.01.1.03.02.05.005"/>
    <s v="17"/>
    <s v="Energia e diversificazione delle fonti energetiche"/>
    <n v="1701"/>
    <s v="Fonti energetiche"/>
    <x v="0"/>
    <x v="0"/>
    <x v="114"/>
    <n v="0"/>
    <x v="114"/>
    <n v="200"/>
    <n v="200"/>
    <n v="200"/>
    <n v="200"/>
    <n v="200"/>
    <n v="200"/>
    <x v="1"/>
    <m/>
  </r>
  <r>
    <s v="17.01.1.03.02.05.004"/>
    <s v="17"/>
    <s v="Energia e diversificazione delle fonti energetiche"/>
    <n v="1701"/>
    <s v="Fonti energetiche"/>
    <x v="0"/>
    <x v="0"/>
    <x v="115"/>
    <n v="0"/>
    <x v="115"/>
    <n v="12000"/>
    <n v="9000"/>
    <n v="12000"/>
    <n v="9000"/>
    <n v="9000"/>
    <n v="9000"/>
    <x v="1"/>
    <m/>
  </r>
  <r>
    <s v="17.01.1.03.02.05.005"/>
    <s v="17"/>
    <s v="Energia e diversificazione delle fonti energetiche"/>
    <n v="1701"/>
    <s v="Fonti energetiche"/>
    <x v="0"/>
    <x v="0"/>
    <x v="116"/>
    <n v="0"/>
    <x v="116"/>
    <n v="150"/>
    <n v="150"/>
    <n v="150"/>
    <n v="150"/>
    <n v="150"/>
    <n v="150"/>
    <x v="5"/>
    <s v="Lonno da spostare a Pietta"/>
  </r>
  <r>
    <s v="17.01.1.03.02.05.006"/>
    <s v="17"/>
    <s v="Energia e diversificazione delle fonti energetiche"/>
    <n v="1701"/>
    <s v="Fonti energetiche"/>
    <x v="0"/>
    <x v="0"/>
    <x v="117"/>
    <n v="0"/>
    <x v="117"/>
    <n v="1000"/>
    <n v="1000"/>
    <n v="1000"/>
    <n v="1000"/>
    <n v="1000"/>
    <n v="1000"/>
    <x v="5"/>
    <m/>
  </r>
  <r>
    <s v="03.01.1.04.01.02.005"/>
    <s v="03"/>
    <s v="Ordine pubblico e sicurezza"/>
    <n v="301"/>
    <s v="Polizia locale e amministrativa"/>
    <x v="0"/>
    <x v="0"/>
    <x v="118"/>
    <n v="0"/>
    <x v="118"/>
    <n v="240000"/>
    <n v="240000"/>
    <n v="240000"/>
    <n v="240000"/>
    <n v="0"/>
    <n v="0"/>
    <x v="2"/>
    <m/>
  </r>
  <r>
    <s v="13.07.1.03.02.15.011"/>
    <s v="13"/>
    <s v="Tutela della salute"/>
    <n v="1307"/>
    <s v="Ulteriori spese in materia sanitaria"/>
    <x v="0"/>
    <x v="0"/>
    <x v="119"/>
    <n v="0"/>
    <x v="119"/>
    <n v="2500"/>
    <n v="2500"/>
    <n v="3300"/>
    <n v="2500"/>
    <n v="3300"/>
    <n v="3300"/>
    <x v="2"/>
    <m/>
  </r>
  <r>
    <s v="04.01.1.04.04.01.001"/>
    <s v="04"/>
    <s v="Istruzione e diritto allo studio"/>
    <n v="401"/>
    <s v=" Istruzione prescolastica"/>
    <x v="0"/>
    <x v="0"/>
    <x v="120"/>
    <n v="0"/>
    <x v="120"/>
    <n v="121760"/>
    <n v="90000"/>
    <n v="122000"/>
    <n v="90000"/>
    <n v="122000"/>
    <n v="122000"/>
    <x v="3"/>
    <m/>
  </r>
  <r>
    <s v="04.01.1.04.04.01.001"/>
    <s v="04"/>
    <s v="Istruzione e diritto allo studio"/>
    <n v="401"/>
    <s v=" Istruzione prescolastica"/>
    <x v="0"/>
    <x v="0"/>
    <x v="121"/>
    <n v="0"/>
    <x v="121"/>
    <n v="2000"/>
    <n v="2000"/>
    <n v="2000"/>
    <n v="2000"/>
    <n v="2000"/>
    <n v="2000"/>
    <x v="3"/>
    <m/>
  </r>
  <r>
    <s v="04.01.1.04.04.01.001"/>
    <s v="04"/>
    <s v="Istruzione e diritto allo studio"/>
    <n v="401"/>
    <s v=" Istruzione prescolastica"/>
    <x v="0"/>
    <x v="0"/>
    <x v="122"/>
    <n v="0"/>
    <x v="122"/>
    <m/>
    <m/>
    <n v="0"/>
    <m/>
    <n v="0"/>
    <n v="0"/>
    <x v="3"/>
    <m/>
  </r>
  <r>
    <s v="04.02.1.03.01.02.000"/>
    <s v="04"/>
    <s v="Istruzione e diritto allo studio"/>
    <n v="402"/>
    <s v="Altri ordini di istruzione non universitaria"/>
    <x v="0"/>
    <x v="0"/>
    <x v="123"/>
    <n v="0"/>
    <x v="123"/>
    <n v="1000"/>
    <n v="1000"/>
    <n v="1000"/>
    <n v="1000"/>
    <n v="1000"/>
    <n v="1000"/>
    <x v="3"/>
    <m/>
  </r>
  <r>
    <s v="04.01.1.03.01.02.000"/>
    <s v="04"/>
    <s v="Istruzione e diritto allo studio"/>
    <n v="401"/>
    <s v=" Istruzione prescolastica"/>
    <x v="0"/>
    <x v="0"/>
    <x v="124"/>
    <n v="0"/>
    <x v="124"/>
    <n v="1000"/>
    <n v="1000"/>
    <n v="1000"/>
    <n v="1000"/>
    <n v="1000"/>
    <n v="1000"/>
    <x v="3"/>
    <m/>
  </r>
  <r>
    <s v="04.01.1.03.02.05.001"/>
    <s v="04"/>
    <s v="Istruzione e diritto allo studio"/>
    <n v="401"/>
    <s v=" Istruzione prescolastica"/>
    <x v="0"/>
    <x v="0"/>
    <x v="125"/>
    <n v="0"/>
    <x v="125"/>
    <n v="1500"/>
    <n v="1500"/>
    <n v="1500"/>
    <n v="1500"/>
    <n v="1500"/>
    <n v="1500"/>
    <x v="3"/>
    <m/>
  </r>
  <r>
    <s v="04.01.1.03.02.05.004"/>
    <s v="04"/>
    <s v="Istruzione e diritto allo studio"/>
    <n v="401"/>
    <s v=" Istruzione prescolastica"/>
    <x v="0"/>
    <x v="0"/>
    <x v="126"/>
    <n v="0"/>
    <x v="126"/>
    <n v="17500"/>
    <n v="8400"/>
    <n v="18000"/>
    <n v="8400"/>
    <n v="18000"/>
    <n v="18000"/>
    <x v="3"/>
    <m/>
  </r>
  <r>
    <s v="04.01.1.03.02.05.005"/>
    <s v="04"/>
    <s v="Istruzione e diritto allo studio"/>
    <n v="401"/>
    <s v=" Istruzione prescolastica"/>
    <x v="0"/>
    <x v="0"/>
    <x v="127"/>
    <n v="0"/>
    <x v="127"/>
    <n v="1470"/>
    <n v="1470"/>
    <n v="1500"/>
    <n v="1470"/>
    <n v="1500"/>
    <n v="1500"/>
    <x v="3"/>
    <m/>
  </r>
  <r>
    <s v="04.01.1.03.01.02.000"/>
    <s v="04"/>
    <s v="Istruzione e diritto allo studio"/>
    <n v="401"/>
    <s v=" Istruzione prescolastica"/>
    <x v="0"/>
    <x v="0"/>
    <x v="128"/>
    <n v="0"/>
    <x v="128"/>
    <n v="1500"/>
    <n v="1500"/>
    <n v="1500"/>
    <n v="1500"/>
    <n v="1500"/>
    <n v="1500"/>
    <x v="3"/>
    <m/>
  </r>
  <r>
    <s v="04.02.1.03.02.05.004"/>
    <s v="04"/>
    <s v="Istruzione e diritto allo studio"/>
    <n v="402"/>
    <s v="Altri ordini di istruzione non universitaria"/>
    <x v="0"/>
    <x v="0"/>
    <x v="129"/>
    <n v="0"/>
    <x v="129"/>
    <n v="100000"/>
    <n v="63000"/>
    <n v="90000"/>
    <n v="63000"/>
    <n v="90000"/>
    <n v="90000"/>
    <x v="3"/>
    <s v="x"/>
  </r>
  <r>
    <s v="04.02.1.03.02.05.006"/>
    <s v="04"/>
    <s v="Istruzione e diritto allo studio"/>
    <n v="402"/>
    <s v="Altri ordini di istruzione non universitaria"/>
    <x v="0"/>
    <x v="0"/>
    <x v="130"/>
    <n v="0"/>
    <x v="130"/>
    <n v="92050"/>
    <n v="53550"/>
    <n v="70000"/>
    <n v="53550"/>
    <n v="70000"/>
    <n v="70000"/>
    <x v="3"/>
    <s v="x"/>
  </r>
  <r>
    <s v="04.02.1.03.02.05.005"/>
    <s v="04"/>
    <s v="Istruzione e diritto allo studio"/>
    <n v="402"/>
    <s v="Altri ordini di istruzione non universitaria"/>
    <x v="0"/>
    <x v="0"/>
    <x v="131"/>
    <n v="0"/>
    <x v="131"/>
    <n v="7000"/>
    <n v="7000"/>
    <n v="7000"/>
    <n v="7000"/>
    <n v="7000"/>
    <n v="7000"/>
    <x v="3"/>
    <m/>
  </r>
  <r>
    <s v="04.02.1.03.02.05.001"/>
    <s v="04"/>
    <s v="Istruzione e diritto allo studio"/>
    <n v="402"/>
    <s v="Altri ordini di istruzione non universitaria"/>
    <x v="0"/>
    <x v="0"/>
    <x v="132"/>
    <n v="0"/>
    <x v="132"/>
    <n v="8600"/>
    <n v="1000"/>
    <n v="8000"/>
    <n v="1000"/>
    <n v="8000"/>
    <n v="8000"/>
    <x v="3"/>
    <m/>
  </r>
  <r>
    <s v="04.02.1.03.01.02.000"/>
    <s v="04"/>
    <s v="Istruzione e diritto allo studio"/>
    <n v="402"/>
    <s v="Altri ordini di istruzione non universitaria"/>
    <x v="0"/>
    <x v="0"/>
    <x v="133"/>
    <n v="0"/>
    <x v="133"/>
    <n v="1000"/>
    <n v="1000"/>
    <n v="1000"/>
    <n v="1000"/>
    <n v="1000"/>
    <n v="1000"/>
    <x v="3"/>
    <m/>
  </r>
  <r>
    <s v="04.02.1.03.01.01.002"/>
    <s v="04"/>
    <s v="Istruzione e diritto allo studio"/>
    <n v="402"/>
    <s v="Altri ordini di istruzione non universitaria"/>
    <x v="0"/>
    <x v="0"/>
    <x v="134"/>
    <n v="0"/>
    <x v="134"/>
    <n v="21000"/>
    <n v="21000"/>
    <n v="21000"/>
    <n v="21000"/>
    <n v="21000"/>
    <n v="21000"/>
    <x v="3"/>
    <m/>
  </r>
  <r>
    <s v="04.02.1.03.01.02.000"/>
    <s v="04"/>
    <s v="Istruzione e diritto allo studio"/>
    <n v="402"/>
    <s v="Altri ordini di istruzione non universitaria"/>
    <x v="0"/>
    <x v="0"/>
    <x v="135"/>
    <n v="0"/>
    <x v="135"/>
    <n v="1000"/>
    <n v="1000"/>
    <n v="1000"/>
    <n v="1000"/>
    <n v="1000"/>
    <n v="1000"/>
    <x v="3"/>
    <m/>
  </r>
  <r>
    <s v="04.02.1.03.02.05.004"/>
    <s v="04"/>
    <s v="Istruzione e diritto allo studio"/>
    <n v="402"/>
    <s v="Altri ordini di istruzione non universitaria"/>
    <x v="0"/>
    <x v="0"/>
    <x v="136"/>
    <n v="0"/>
    <x v="136"/>
    <n v="19550"/>
    <n v="11550"/>
    <n v="21000"/>
    <n v="11550"/>
    <n v="21000"/>
    <n v="21000"/>
    <x v="3"/>
    <s v="x"/>
  </r>
  <r>
    <s v="04.02.1.03.02.05.001"/>
    <s v="04"/>
    <s v="Istruzione e diritto allo studio"/>
    <n v="402"/>
    <s v="Altri ordini di istruzione non universitaria"/>
    <x v="0"/>
    <x v="0"/>
    <x v="137"/>
    <n v="0"/>
    <x v="137"/>
    <n v="5000"/>
    <n v="1000"/>
    <n v="5000"/>
    <n v="1000"/>
    <n v="5000"/>
    <n v="5000"/>
    <x v="3"/>
    <m/>
  </r>
  <r>
    <s v="04.02.1.03.02.05.006"/>
    <s v="04"/>
    <s v="Istruzione e diritto allo studio"/>
    <n v="402"/>
    <s v="Altri ordini di istruzione non universitaria"/>
    <x v="0"/>
    <x v="0"/>
    <x v="138"/>
    <n v="0"/>
    <x v="138"/>
    <n v="58500"/>
    <n v="42000"/>
    <n v="45000"/>
    <n v="42000"/>
    <n v="45000"/>
    <n v="45000"/>
    <x v="3"/>
    <m/>
  </r>
  <r>
    <s v="04.02.1.03.02.05.005"/>
    <s v="04"/>
    <s v="Istruzione e diritto allo studio"/>
    <n v="402"/>
    <s v="Altri ordini di istruzione non universitaria"/>
    <x v="0"/>
    <x v="0"/>
    <x v="139"/>
    <n v="0"/>
    <x v="139"/>
    <n v="3700"/>
    <n v="3700"/>
    <n v="3700"/>
    <n v="3700"/>
    <n v="3700"/>
    <n v="3700"/>
    <x v="3"/>
    <m/>
  </r>
  <r>
    <s v="04.06.1.03.02.15.999"/>
    <s v="04"/>
    <s v="Istruzione e diritto allo studio"/>
    <n v="406"/>
    <s v="Servizi ausiliari all’istruzione"/>
    <x v="0"/>
    <x v="0"/>
    <x v="140"/>
    <n v="0"/>
    <x v="140"/>
    <n v="278129.5"/>
    <n v="250000"/>
    <n v="390000"/>
    <n v="250000"/>
    <n v="390000"/>
    <n v="390000"/>
    <x v="5"/>
    <s v="100.000 aumento alunni certificato e 50.000 aumento istat dovuto (11% istat novembre)"/>
  </r>
  <r>
    <s v="04.02.1.03.02.15.002"/>
    <s v="04"/>
    <s v="Istruzione e diritto allo studio"/>
    <n v="402"/>
    <s v="Altri ordini di istruzione non universitaria"/>
    <x v="0"/>
    <x v="0"/>
    <x v="141"/>
    <n v="0"/>
    <x v="141"/>
    <n v="125000"/>
    <n v="105000"/>
    <n v="130000"/>
    <n v="105000"/>
    <n v="130000"/>
    <n v="130000"/>
    <x v="3"/>
    <s v="a regime trasporto disabili secondaria di 2^ grado - i risparmi potenziali da carpooling e nuovi orari scolastici avranno effetto sui prossimi anni"/>
  </r>
  <r>
    <s v="04.02.1.04.04.01.001"/>
    <s v="04"/>
    <s v="Istruzione e diritto allo studio"/>
    <n v="402"/>
    <s v="Altri ordini di istruzione non universitaria"/>
    <x v="0"/>
    <x v="0"/>
    <x v="142"/>
    <n v="0"/>
    <x v="142"/>
    <n v="2500"/>
    <n v="2500"/>
    <n v="2500"/>
    <n v="2500"/>
    <n v="2500"/>
    <n v="2500"/>
    <x v="3"/>
    <m/>
  </r>
  <r>
    <s v="04.06.1.04.02.03.001"/>
    <s v="04"/>
    <s v="Istruzione e diritto allo studio"/>
    <n v="406"/>
    <s v="Servizi ausiliari all’istruzione"/>
    <x v="0"/>
    <x v="0"/>
    <x v="143"/>
    <n v="0"/>
    <x v="143"/>
    <n v="12000"/>
    <n v="12000"/>
    <n v="12000"/>
    <n v="12000"/>
    <n v="12000"/>
    <n v="12000"/>
    <x v="3"/>
    <s v="2.000 € x BDS Comunali + 10.000 € x BDS Birolini"/>
  </r>
  <r>
    <s v="04.07.1.04.01.01.002"/>
    <s v="04"/>
    <s v="Istruzione e diritto allo studio"/>
    <n v="407"/>
    <s v="Diritto allo studio"/>
    <x v="0"/>
    <x v="0"/>
    <x v="144"/>
    <n v="0"/>
    <x v="144"/>
    <n v="35781"/>
    <n v="31000"/>
    <n v="38000"/>
    <n v="31000"/>
    <n v="38000"/>
    <n v="38000"/>
    <x v="3"/>
    <s v="incremento per contributi per innovazione tecnologica scuole"/>
  </r>
  <r>
    <s v="04.02.1.04.02.03.001"/>
    <s v="04"/>
    <s v="Istruzione e diritto allo studio"/>
    <n v="402"/>
    <s v="Altri ordini di istruzione non universitaria"/>
    <x v="0"/>
    <x v="0"/>
    <x v="145"/>
    <n v="0"/>
    <x v="145"/>
    <n v="6000"/>
    <n v="6000"/>
    <n v="6000"/>
    <n v="6000"/>
    <n v="6000"/>
    <n v="6000"/>
    <x v="3"/>
    <m/>
  </r>
  <r>
    <s v="04.06.1.03.02.07.001"/>
    <s v="04"/>
    <s v="Istruzione e diritto allo studio"/>
    <n v="406"/>
    <s v="Servizi ausiliari all’istruzione"/>
    <x v="0"/>
    <x v="0"/>
    <x v="146"/>
    <n v="0"/>
    <x v="146"/>
    <n v="6440"/>
    <n v="4000"/>
    <n v="8000"/>
    <n v="4000"/>
    <n v="8000"/>
    <n v="8000"/>
    <x v="3"/>
    <s v="salone di via Kennedy usato come refettorio per la scuola primaria Viana"/>
  </r>
  <r>
    <s v="04.06.1.03.02.15.006"/>
    <s v="04"/>
    <s v="Istruzione e diritto allo studio"/>
    <n v="406"/>
    <s v="Servizi ausiliari all’istruzione"/>
    <x v="0"/>
    <x v="0"/>
    <x v="147"/>
    <n v="0"/>
    <x v="147"/>
    <n v="1000"/>
    <n v="1000"/>
    <n v="1000"/>
    <n v="1000"/>
    <n v="1000"/>
    <n v="1000"/>
    <x v="3"/>
    <s v="piccola dotazione per spese di servizio per i refettori"/>
  </r>
  <r>
    <s v="04.02.1.03.02.09.001"/>
    <s v="04"/>
    <s v="Istruzione e diritto allo studio"/>
    <n v="402"/>
    <s v="Altri ordini di istruzione non universitaria"/>
    <x v="0"/>
    <x v="0"/>
    <x v="148"/>
    <n v="0"/>
    <x v="148"/>
    <m/>
    <m/>
    <n v="0"/>
    <m/>
    <n v="0"/>
    <n v="0"/>
    <x v="3"/>
    <s v="non serve più"/>
  </r>
  <r>
    <s v="04.02.1.03.01.02.002"/>
    <s v="04"/>
    <s v="Istruzione e diritto allo studio"/>
    <n v="402"/>
    <s v="Altri ordini di istruzione non universitaria"/>
    <x v="0"/>
    <x v="0"/>
    <x v="149"/>
    <n v="0"/>
    <x v="149"/>
    <m/>
    <m/>
    <n v="0"/>
    <m/>
    <n v="0"/>
    <n v="0"/>
    <x v="3"/>
    <s v="non serve più"/>
  </r>
  <r>
    <s v="04.06.1.03.02.11.002"/>
    <s v="04"/>
    <s v="Istruzione e diritto allo studio"/>
    <n v="406"/>
    <s v="Servizi ausiliari all’istruzione"/>
    <x v="0"/>
    <x v="0"/>
    <x v="150"/>
    <n v="0"/>
    <x v="150"/>
    <n v="8600"/>
    <n v="8500"/>
    <n v="8000"/>
    <n v="8500"/>
    <n v="8000"/>
    <n v="8000"/>
    <x v="3"/>
    <s v="cambiare oggetto in: SERVIZI PSICOLOGICI PER LA SCUOLA - rivedere costi complessivi quando arriva preventivo SSV per corsi educazione affettività"/>
  </r>
  <r>
    <s v="06.01.1.04.04.01.001"/>
    <s v="06"/>
    <s v="Politiche giovanili, sport e tempo libero"/>
    <n v="601"/>
    <s v="Sport e tempo libero"/>
    <x v="0"/>
    <x v="0"/>
    <x v="151"/>
    <n v="0"/>
    <x v="151"/>
    <n v="5000"/>
    <n v="5000"/>
    <n v="5000"/>
    <n v="5000"/>
    <n v="5000"/>
    <n v="5000"/>
    <x v="5"/>
    <m/>
  </r>
  <r>
    <s v="04.02.1.03.02.09.008"/>
    <s v="04"/>
    <s v="Istruzione e diritto allo studio"/>
    <n v="402"/>
    <s v="Altri ordini di istruzione non universitaria"/>
    <x v="0"/>
    <x v="0"/>
    <x v="152"/>
    <n v="0"/>
    <x v="152"/>
    <n v="3000"/>
    <n v="3000"/>
    <n v="3000"/>
    <n v="3000"/>
    <n v="3000"/>
    <n v="3000"/>
    <x v="3"/>
    <m/>
  </r>
  <r>
    <s v="04.02.1.03.01.02.001"/>
    <s v="04"/>
    <s v="Istruzione e diritto allo studio"/>
    <n v="402"/>
    <s v="Altri ordini di istruzione non universitaria"/>
    <x v="0"/>
    <x v="0"/>
    <x v="153"/>
    <n v="0"/>
    <x v="153"/>
    <n v="500"/>
    <n v="500"/>
    <n v="500"/>
    <n v="500"/>
    <n v="500"/>
    <n v="500"/>
    <x v="3"/>
    <m/>
  </r>
  <r>
    <s v="01.06.1.04.01.02.003"/>
    <s v="01"/>
    <s v="Servizi istituzionali,  generali e di gestione "/>
    <n v="106"/>
    <s v="Ufficio tecnico"/>
    <x v="0"/>
    <x v="0"/>
    <x v="154"/>
    <m/>
    <x v="154"/>
    <n v="17582.45"/>
    <n v="0"/>
    <m/>
    <n v="0"/>
    <m/>
    <n v="0"/>
    <x v="4"/>
    <m/>
  </r>
  <r>
    <s v="04.02.1.01.01.01.002"/>
    <s v="04"/>
    <s v="Istruzione e diritto allo studio"/>
    <n v="402"/>
    <s v="Altri ordini di istruzione non universitaria"/>
    <x v="0"/>
    <x v="0"/>
    <x v="155"/>
    <n v="0"/>
    <x v="155"/>
    <n v="85100"/>
    <n v="85100"/>
    <n v="89000"/>
    <n v="85100"/>
    <n v="89000"/>
    <n v="89000"/>
    <x v="3"/>
    <m/>
  </r>
  <r>
    <s v="04.02.1.01.02.01.001"/>
    <s v="04"/>
    <s v="Istruzione e diritto allo studio"/>
    <n v="402"/>
    <s v="Altri ordini di istruzione non universitaria"/>
    <x v="0"/>
    <x v="0"/>
    <x v="156"/>
    <n v="0"/>
    <x v="156"/>
    <n v="23000"/>
    <n v="23000"/>
    <n v="24000"/>
    <n v="23000"/>
    <n v="24000"/>
    <n v="24000"/>
    <x v="3"/>
    <m/>
  </r>
  <r>
    <s v="04.06.1.01.01.01.003"/>
    <s v="04"/>
    <s v="Istruzione e diritto allo studio"/>
    <n v="406"/>
    <s v="Servizi ausiliari all’istruzione"/>
    <x v="0"/>
    <x v="0"/>
    <x v="157"/>
    <n v="0"/>
    <x v="157"/>
    <n v="1950"/>
    <n v="1950"/>
    <n v="1950"/>
    <n v="1950"/>
    <n v="1950"/>
    <n v="1950"/>
    <x v="3"/>
    <m/>
  </r>
  <r>
    <s v="04.02.1.01.02.02.001"/>
    <s v="04"/>
    <s v="Istruzione e diritto allo studio"/>
    <n v="402"/>
    <s v="Altri ordini di istruzione non universitaria"/>
    <x v="0"/>
    <x v="0"/>
    <x v="158"/>
    <n v="0"/>
    <x v="158"/>
    <n v="0"/>
    <n v="0"/>
    <n v="0"/>
    <n v="0"/>
    <n v="0"/>
    <n v="0"/>
    <x v="3"/>
    <m/>
  </r>
  <r>
    <s v="04.06.1.03.01.02.000"/>
    <s v="04"/>
    <s v="Istruzione e diritto allo studio"/>
    <n v="406"/>
    <s v="Servizi ausiliari all’istruzione"/>
    <x v="0"/>
    <x v="0"/>
    <x v="159"/>
    <n v="0"/>
    <x v="159"/>
    <n v="1500"/>
    <n v="1500"/>
    <n v="2000"/>
    <n v="1500"/>
    <n v="2000"/>
    <n v="2000"/>
    <x v="3"/>
    <m/>
  </r>
  <r>
    <s v="04.06.1.02.01.01.001"/>
    <s v="04"/>
    <s v="Istruzione e diritto allo studio"/>
    <n v="406"/>
    <s v="Servizi ausiliari all’istruzione"/>
    <x v="0"/>
    <x v="0"/>
    <x v="160"/>
    <n v="0"/>
    <x v="160"/>
    <n v="7300"/>
    <n v="7300"/>
    <n v="7600"/>
    <n v="7300"/>
    <n v="7600"/>
    <n v="7600"/>
    <x v="3"/>
    <m/>
  </r>
  <r>
    <s v="05.02.1.01.01.01.002"/>
    <s v="05"/>
    <s v="Tutela e valorizzazione dei beni e delle attività culturali"/>
    <n v="502"/>
    <s v="Attività culturali e interventi diversi nel settore culturale"/>
    <x v="0"/>
    <x v="0"/>
    <x v="161"/>
    <n v="0"/>
    <x v="161"/>
    <n v="93100"/>
    <n v="93100"/>
    <n v="93000"/>
    <n v="93100"/>
    <n v="93000"/>
    <n v="93000"/>
    <x v="3"/>
    <m/>
  </r>
  <r>
    <s v="05.02.1.01.02.01.001"/>
    <s v="05"/>
    <s v="Tutela e valorizzazione dei beni e delle attività culturali"/>
    <n v="502"/>
    <s v="Attività culturali e interventi diversi nel settore culturale"/>
    <x v="0"/>
    <x v="0"/>
    <x v="162"/>
    <n v="0"/>
    <x v="162"/>
    <n v="24800"/>
    <n v="24800"/>
    <n v="25000"/>
    <n v="24800"/>
    <n v="25000"/>
    <n v="25000"/>
    <x v="3"/>
    <m/>
  </r>
  <r>
    <s v="05.02.1.01.02.02.001"/>
    <s v="05"/>
    <s v="Tutela e valorizzazione dei beni e delle attività culturali"/>
    <n v="502"/>
    <s v="Attività culturali e interventi diversi nel settore culturale"/>
    <x v="0"/>
    <x v="0"/>
    <x v="163"/>
    <n v="0"/>
    <x v="163"/>
    <n v="300"/>
    <n v="1800"/>
    <n v="0"/>
    <n v="1800"/>
    <n v="0"/>
    <n v="0"/>
    <x v="3"/>
    <m/>
  </r>
  <r>
    <s v="05.02.1.01.01.01.003"/>
    <s v="05"/>
    <s v="Tutela e valorizzazione dei beni e delle attività culturali"/>
    <n v="502"/>
    <s v="Attività culturali e interventi diversi nel settore culturale"/>
    <x v="0"/>
    <x v="0"/>
    <x v="164"/>
    <n v="0"/>
    <x v="164"/>
    <n v="1800"/>
    <n v="1800"/>
    <n v="1800"/>
    <n v="1800"/>
    <n v="1800"/>
    <n v="1800"/>
    <x v="3"/>
    <m/>
  </r>
  <r>
    <s v="05.02.1.03.01.02.999"/>
    <s v="05"/>
    <s v="Tutela e valorizzazione dei beni e delle attività culturali"/>
    <n v="502"/>
    <s v="Attività culturali e interventi diversi nel settore culturale"/>
    <x v="0"/>
    <x v="0"/>
    <x v="165"/>
    <n v="0"/>
    <x v="165"/>
    <n v="3000"/>
    <n v="3000"/>
    <n v="3000"/>
    <n v="3000"/>
    <n v="3000"/>
    <n v="3000"/>
    <x v="3"/>
    <m/>
  </r>
  <r>
    <s v="05.02.1.03.02.02.005"/>
    <s v="05"/>
    <s v="Tutela e valorizzazione dei beni e delle attività culturali"/>
    <n v="502"/>
    <s v="Attività culturali e interventi diversi nel settore culturale"/>
    <x v="0"/>
    <x v="0"/>
    <x v="166"/>
    <n v="0"/>
    <x v="166"/>
    <n v="3000"/>
    <n v="3000"/>
    <n v="3000"/>
    <n v="3000"/>
    <n v="3000"/>
    <n v="3000"/>
    <x v="3"/>
    <m/>
  </r>
  <r>
    <s v="05.02.1.03.02.09.008"/>
    <s v="05"/>
    <s v="Tutela e valorizzazione dei beni e delle attività culturali"/>
    <n v="502"/>
    <s v="Attività culturali e interventi diversi nel settore culturale"/>
    <x v="0"/>
    <x v="0"/>
    <x v="167"/>
    <n v="0"/>
    <x v="167"/>
    <n v="34000"/>
    <n v="36000"/>
    <n v="35000"/>
    <n v="36000"/>
    <n v="35000"/>
    <n v="35000"/>
    <x v="3"/>
    <s v="sono per le pulizie"/>
  </r>
  <r>
    <s v="05.02.1.03.01.01.001"/>
    <s v="05"/>
    <s v="Tutela e valorizzazione dei beni e delle attività culturali"/>
    <n v="502"/>
    <s v="Attività culturali e interventi diversi nel settore culturale"/>
    <x v="0"/>
    <x v="0"/>
    <x v="168"/>
    <n v="0"/>
    <x v="168"/>
    <n v="5500"/>
    <n v="5500"/>
    <n v="5500"/>
    <n v="5500"/>
    <n v="5500"/>
    <n v="5500"/>
    <x v="3"/>
    <m/>
  </r>
  <r>
    <s v="05.02.1.04.01.02.003"/>
    <s v="05"/>
    <s v="Tutela e valorizzazione dei beni e delle attività culturali"/>
    <n v="502"/>
    <s v="Attività culturali e interventi diversi nel settore culturale"/>
    <x v="0"/>
    <x v="0"/>
    <x v="169"/>
    <n v="0"/>
    <x v="169"/>
    <n v="10500"/>
    <n v="10500"/>
    <n v="11000"/>
    <n v="10500"/>
    <n v="11000"/>
    <n v="11000"/>
    <x v="3"/>
    <s v="03/01/2023: IMPORTO PRECEDENTE: 10.500 EURO._x000a_costi legati alla convenzione con il sistema bibliotecario. Sono legati al numero di abitanti e al rispetto degli indicatori di qualità definiti nella convenzione."/>
  </r>
  <r>
    <s v="05.02.1.03.02.99.999"/>
    <s v="05"/>
    <s v="Tutela e valorizzazione dei beni e delle attività culturali"/>
    <n v="502"/>
    <s v="Attività culturali e interventi diversi nel settore culturale"/>
    <x v="0"/>
    <x v="0"/>
    <x v="170"/>
    <n v="0"/>
    <x v="170"/>
    <n v="1000"/>
    <n v="1000"/>
    <n v="10000"/>
    <n v="1000"/>
    <n v="5000"/>
    <n v="5000"/>
    <x v="3"/>
    <s v="implementazione sistema di sistema di gestione accessi e prenotazioni sale civiche e impianti sportivi"/>
  </r>
  <r>
    <s v="05.02.1.03.01.02.000"/>
    <s v="05"/>
    <s v="Tutela e valorizzazione dei beni e delle attività culturali"/>
    <n v="502"/>
    <s v="Attività culturali e interventi diversi nel settore culturale"/>
    <x v="0"/>
    <x v="0"/>
    <x v="171"/>
    <n v="0"/>
    <x v="171"/>
    <n v="500"/>
    <n v="500"/>
    <n v="1000"/>
    <n v="500"/>
    <n v="1000"/>
    <n v="1000"/>
    <x v="3"/>
    <s v="sostanziamente per il MUPIC"/>
  </r>
  <r>
    <s v="05.02.1.03.02.99.999"/>
    <s v="05"/>
    <s v="Tutela e valorizzazione dei beni e delle attività culturali"/>
    <n v="502"/>
    <s v="Attività culturali e interventi diversi nel settore culturale"/>
    <x v="0"/>
    <x v="0"/>
    <x v="172"/>
    <n v="0"/>
    <x v="172"/>
    <n v="8000"/>
    <n v="10000"/>
    <n v="10000"/>
    <n v="10000"/>
    <n v="10000"/>
    <n v="10000"/>
    <x v="3"/>
    <m/>
  </r>
  <r>
    <s v="05.02.1.03.02.13.002"/>
    <s v="05"/>
    <s v="Tutela e valorizzazione dei beni e delle attività culturali"/>
    <n v="502"/>
    <s v="Attività culturali e interventi diversi nel settore culturale"/>
    <x v="0"/>
    <x v="0"/>
    <x v="173"/>
    <n v="0"/>
    <x v="173"/>
    <n v="6000"/>
    <n v="7000"/>
    <n v="7000"/>
    <n v="7000"/>
    <n v="7000"/>
    <n v="7000"/>
    <x v="3"/>
    <m/>
  </r>
  <r>
    <s v="05.02.1.03.02.05.006"/>
    <s v="05"/>
    <s v="Tutela e valorizzazione dei beni e delle attività culturali"/>
    <n v="502"/>
    <s v="Attività culturali e interventi diversi nel settore culturale"/>
    <x v="0"/>
    <x v="0"/>
    <x v="174"/>
    <n v="0"/>
    <x v="174"/>
    <n v="55700"/>
    <n v="35700"/>
    <n v="45000"/>
    <n v="35700"/>
    <n v="45000"/>
    <n v="45000"/>
    <x v="3"/>
    <m/>
  </r>
  <r>
    <s v="05.02.1.03.02.05.005"/>
    <s v="05"/>
    <s v="Tutela e valorizzazione dei beni e delle attività culturali"/>
    <n v="502"/>
    <s v="Attività culturali e interventi diversi nel settore culturale"/>
    <x v="0"/>
    <x v="0"/>
    <x v="175"/>
    <n v="0"/>
    <x v="175"/>
    <n v="3700"/>
    <n v="3700"/>
    <n v="3700"/>
    <n v="3700"/>
    <n v="3700"/>
    <n v="3700"/>
    <x v="3"/>
    <m/>
  </r>
  <r>
    <s v="05.02.1.03.02.05.004"/>
    <s v="05"/>
    <s v="Tutela e valorizzazione dei beni e delle attività culturali"/>
    <n v="502"/>
    <s v="Attività culturali e interventi diversi nel settore culturale"/>
    <x v="0"/>
    <x v="0"/>
    <x v="176"/>
    <n v="0"/>
    <x v="176"/>
    <n v="140000"/>
    <n v="85050"/>
    <n v="130000"/>
    <n v="85050"/>
    <n v="130000"/>
    <n v="130000"/>
    <x v="3"/>
    <s v="y : togliere 5.000?"/>
  </r>
  <r>
    <s v="04.02.1.03.02.99.999"/>
    <s v="04"/>
    <s v="Istruzione e diritto allo studio"/>
    <n v="402"/>
    <s v="Altri ordini di istruzione non universitaria"/>
    <x v="0"/>
    <x v="0"/>
    <x v="177"/>
    <n v="0"/>
    <x v="177"/>
    <n v="13738.5"/>
    <n v="0"/>
    <n v="15000"/>
    <n v="0"/>
    <n v="15000"/>
    <n v="15000"/>
    <x v="3"/>
    <s v="corsi del mercoledì pomeriggio e assistenza mensa :: entrate sul capitolo: ______"/>
  </r>
  <r>
    <s v="05.02.1.03.02.02.000"/>
    <s v="05"/>
    <s v="Tutela e valorizzazione dei beni e delle attività culturali"/>
    <n v="502"/>
    <s v="Attività culturali e interventi diversi nel settore culturale"/>
    <x v="0"/>
    <x v="0"/>
    <x v="178"/>
    <n v="0"/>
    <x v="178"/>
    <n v="23684"/>
    <n v="21000"/>
    <n v="25000"/>
    <n v="21000"/>
    <n v="25000"/>
    <n v="25000"/>
    <x v="3"/>
    <m/>
  </r>
  <r>
    <s v="05.02.1.03.02.02.999"/>
    <s v="05"/>
    <s v="Tutela e valorizzazione dei beni e delle attività culturali"/>
    <n v="502"/>
    <s v="Attività culturali e interventi diversi nel settore culturale"/>
    <x v="0"/>
    <x v="0"/>
    <x v="179"/>
    <n v="0"/>
    <x v="179"/>
    <n v="1000"/>
    <n v="2000"/>
    <n v="2000"/>
    <n v="2000"/>
    <n v="2000"/>
    <n v="2000"/>
    <x v="3"/>
    <s v="pareggia con il capitolo di entrata per i corsi culturali"/>
  </r>
  <r>
    <s v="05.02.1.03.02.05.001"/>
    <s v="05"/>
    <s v="Tutela e valorizzazione dei beni e delle attività culturali"/>
    <n v="502"/>
    <s v="Attività culturali e interventi diversi nel settore culturale"/>
    <x v="0"/>
    <x v="0"/>
    <x v="180"/>
    <n v="0"/>
    <x v="180"/>
    <n v="2400"/>
    <n v="2400"/>
    <n v="2000"/>
    <n v="2400"/>
    <n v="2000"/>
    <n v="2000"/>
    <x v="3"/>
    <m/>
  </r>
  <r>
    <s v="05.02.1.03.02.99.999"/>
    <s v="05"/>
    <s v="Tutela e valorizzazione dei beni e delle attività culturali"/>
    <n v="502"/>
    <s v="Attività culturali e interventi diversi nel settore culturale"/>
    <x v="0"/>
    <x v="0"/>
    <x v="181"/>
    <n v="0"/>
    <x v="181"/>
    <n v="5000"/>
    <n v="5000"/>
    <n v="6000"/>
    <n v="5000"/>
    <n v="6000"/>
    <n v="6000"/>
    <x v="3"/>
    <m/>
  </r>
  <r>
    <s v="05.02.1.03.02.99.999"/>
    <s v="05"/>
    <s v="Tutela e valorizzazione dei beni e delle attività culturali"/>
    <n v="502"/>
    <s v="Attività culturali e interventi diversi nel settore culturale"/>
    <x v="0"/>
    <x v="0"/>
    <x v="182"/>
    <n v="0"/>
    <x v="182"/>
    <n v="0"/>
    <n v="0"/>
    <n v="0"/>
    <n v="0"/>
    <n v="0"/>
    <n v="0"/>
    <x v="3"/>
    <m/>
  </r>
  <r>
    <s v="05.02.1.03.02.07.004"/>
    <s v="05"/>
    <s v="Tutela e valorizzazione dei beni e delle attività culturali"/>
    <n v="502"/>
    <s v="Attività culturali e interventi diversi nel settore culturale"/>
    <x v="0"/>
    <x v="0"/>
    <x v="183"/>
    <n v="0"/>
    <x v="183"/>
    <n v="4000"/>
    <n v="5500"/>
    <n v="5000"/>
    <n v="5500"/>
    <n v="5000"/>
    <n v="5000"/>
    <x v="3"/>
    <s v="stampanti"/>
  </r>
  <r>
    <s v="05.02.1.02.01.01.001"/>
    <s v="05"/>
    <s v="Tutela e valorizzazione dei beni e delle attività culturali"/>
    <n v="502"/>
    <s v="Attività culturali e interventi diversi nel settore culturale"/>
    <x v="0"/>
    <x v="0"/>
    <x v="184"/>
    <n v="0"/>
    <x v="184"/>
    <n v="8000"/>
    <n v="8000"/>
    <n v="8000"/>
    <n v="8000"/>
    <n v="8000"/>
    <n v="8000"/>
    <x v="3"/>
    <m/>
  </r>
  <r>
    <s v="05.02.1.02.01.01.001"/>
    <s v="05"/>
    <s v="Tutela e valorizzazione dei beni e delle attività culturali"/>
    <n v="502"/>
    <s v="Attività culturali e interventi diversi nel settore culturale"/>
    <x v="0"/>
    <x v="0"/>
    <x v="185"/>
    <n v="0"/>
    <x v="185"/>
    <n v="1530"/>
    <n v="1530"/>
    <n v="1530"/>
    <n v="1530"/>
    <n v="1530"/>
    <n v="1530"/>
    <x v="3"/>
    <m/>
  </r>
  <r>
    <s v="05.02.1.03.02.09.009"/>
    <s v="05"/>
    <s v="Tutela e valorizzazione dei beni e delle attività culturali"/>
    <n v="502"/>
    <s v="Attività culturali e interventi diversi nel settore culturale"/>
    <x v="0"/>
    <x v="0"/>
    <x v="186"/>
    <n v="0"/>
    <x v="186"/>
    <n v="0"/>
    <n v="500"/>
    <n v="1000"/>
    <n v="500"/>
    <n v="1000"/>
    <n v="1000"/>
    <x v="3"/>
    <m/>
  </r>
  <r>
    <s v="05.02.1.04.04.01.001"/>
    <s v="05"/>
    <s v="Tutela e valorizzazione dei beni e delle attività culturali"/>
    <n v="502"/>
    <s v="Attività culturali e interventi diversi nel settore culturale"/>
    <x v="0"/>
    <x v="0"/>
    <x v="187"/>
    <n v="0"/>
    <x v="187"/>
    <n v="2500"/>
    <n v="3500"/>
    <n v="2500"/>
    <n v="3500"/>
    <n v="2500"/>
    <n v="2500"/>
    <x v="3"/>
    <s v="03/01/2023:_x000a_cambio oggetto"/>
  </r>
  <r>
    <s v="05.02.1.04.04.01.001"/>
    <s v="05"/>
    <s v="Tutela e valorizzazione dei beni e delle attività culturali"/>
    <n v="502"/>
    <s v="Attività culturali e interventi diversi nel settore culturale"/>
    <x v="0"/>
    <x v="0"/>
    <x v="188"/>
    <n v="0"/>
    <x v="188"/>
    <n v="13500"/>
    <n v="15000"/>
    <n v="20000"/>
    <n v="15000"/>
    <n v="20000"/>
    <n v="20000"/>
    <x v="3"/>
    <s v="03/01/2023: importo precedente era 15.000._x000a_modifica per revisione programmazione culturale anno 2023"/>
  </r>
  <r>
    <s v="05.02.1.04.04.01.001"/>
    <s v="05"/>
    <s v="Tutela e valorizzazione dei beni e delle attività culturali"/>
    <n v="502"/>
    <s v="Attività culturali e interventi diversi nel settore culturale"/>
    <x v="0"/>
    <x v="0"/>
    <x v="189"/>
    <n v="0"/>
    <x v="189"/>
    <n v="2000"/>
    <n v="2000"/>
    <n v="2000"/>
    <n v="2000"/>
    <n v="2000"/>
    <n v="2000"/>
    <x v="3"/>
    <m/>
  </r>
  <r>
    <s v="05.02.1.04.04.01.001"/>
    <s v="05"/>
    <s v="Tutela e valorizzazione dei beni e delle attività culturali"/>
    <n v="502"/>
    <s v="Attività culturali e interventi diversi nel settore culturale"/>
    <x v="0"/>
    <x v="0"/>
    <x v="190"/>
    <n v="0"/>
    <x v="190"/>
    <n v="2000"/>
    <n v="2000"/>
    <n v="2000"/>
    <n v="2000"/>
    <n v="2000"/>
    <n v="2000"/>
    <x v="3"/>
    <m/>
  </r>
  <r>
    <s v="08.02.1.03.02.09.008"/>
    <s v="08"/>
    <s v="Assetto del territorio ed edilizia abitativa"/>
    <n v="802"/>
    <s v="Edilizia residenziale pubblica e locale e piani di edilizia economico-popolare"/>
    <x v="0"/>
    <x v="0"/>
    <x v="191"/>
    <m/>
    <x v="191"/>
    <n v="25000"/>
    <n v="0"/>
    <n v="50000"/>
    <n v="0"/>
    <n v="50000"/>
    <n v="50000"/>
    <x v="1"/>
    <m/>
  </r>
  <r>
    <s v="01.03.1.03.02.09.008"/>
    <s v="01"/>
    <s v="Servizi istituzionali,  generali e di gestione "/>
    <n v="103"/>
    <s v="Gestione economica, finanziaria,  programmazione, provveditorato"/>
    <x v="0"/>
    <x v="0"/>
    <x v="192"/>
    <n v="0"/>
    <x v="192"/>
    <n v="13500"/>
    <n v="4500"/>
    <n v="13500"/>
    <n v="4500"/>
    <n v="13500"/>
    <n v="13500"/>
    <x v="1"/>
    <m/>
  </r>
  <r>
    <s v="01.03.1.03.02.09.008"/>
    <s v="01"/>
    <s v="Servizi istituzionali,  generali e di gestione "/>
    <n v="103"/>
    <s v="Gestione economica, finanziaria,  programmazione, provveditorato"/>
    <x v="0"/>
    <x v="0"/>
    <x v="193"/>
    <n v="0"/>
    <x v="193"/>
    <n v="20000"/>
    <n v="0"/>
    <n v="0"/>
    <n v="0"/>
    <n v="0"/>
    <n v="0"/>
    <x v="1"/>
    <m/>
  </r>
  <r>
    <s v="08.02.1.03.02.05.004"/>
    <s v="08"/>
    <s v="Assetto del territorio ed edilizia abitativa"/>
    <n v="802"/>
    <s v="Edilizia residenziale pubblica e locale e piani di edilizia economico-popolare"/>
    <x v="0"/>
    <x v="0"/>
    <x v="194"/>
    <n v="0"/>
    <x v="194"/>
    <n v="5500"/>
    <n v="4500"/>
    <n v="5500"/>
    <n v="4500"/>
    <n v="5500"/>
    <n v="5500"/>
    <x v="5"/>
    <s v="500 euro aggiunti"/>
  </r>
  <r>
    <s v="08.02.1.03.02.05.006"/>
    <s v="08"/>
    <s v="Assetto del territorio ed edilizia abitativa"/>
    <n v="802"/>
    <s v="Edilizia residenziale pubblica e locale e piani di edilizia economico-popolare"/>
    <x v="0"/>
    <x v="0"/>
    <x v="195"/>
    <n v="0"/>
    <x v="195"/>
    <n v="10500"/>
    <n v="5500"/>
    <n v="10500"/>
    <n v="5500"/>
    <n v="10500"/>
    <n v="10500"/>
    <x v="5"/>
    <m/>
  </r>
  <r>
    <s v="08.02.1.03.02.05.001"/>
    <s v="08"/>
    <s v="Assetto del territorio ed edilizia abitativa"/>
    <n v="802"/>
    <s v="Edilizia residenziale pubblica e locale e piani di edilizia economico-popolare"/>
    <x v="0"/>
    <x v="0"/>
    <x v="196"/>
    <n v="0"/>
    <x v="196"/>
    <n v="300"/>
    <n v="300"/>
    <n v="300"/>
    <n v="300"/>
    <n v="300"/>
    <n v="300"/>
    <x v="5"/>
    <m/>
  </r>
  <r>
    <s v="08.02.1.03.02.05.004"/>
    <s v="08"/>
    <s v="Assetto del territorio ed edilizia abitativa"/>
    <n v="802"/>
    <s v="Edilizia residenziale pubblica e locale e piani di edilizia economico-popolare"/>
    <x v="0"/>
    <x v="0"/>
    <x v="197"/>
    <n v="0"/>
    <x v="197"/>
    <n v="5000"/>
    <n v="4000"/>
    <n v="5000"/>
    <n v="4000"/>
    <n v="5000"/>
    <n v="5000"/>
    <x v="5"/>
    <m/>
  </r>
  <r>
    <s v="08.02.1.03.02.05.005"/>
    <s v="08"/>
    <s v="Assetto del territorio ed edilizia abitativa"/>
    <n v="802"/>
    <s v="Edilizia residenziale pubblica e locale e piani di edilizia economico-popolare"/>
    <x v="0"/>
    <x v="0"/>
    <x v="198"/>
    <n v="0"/>
    <x v="198"/>
    <n v="4500"/>
    <n v="4500"/>
    <n v="2500"/>
    <n v="4500"/>
    <n v="4500"/>
    <n v="4500"/>
    <x v="5"/>
    <s v="meno 2000"/>
  </r>
  <r>
    <s v="08.02.1.03.02.16.001"/>
    <s v="08"/>
    <s v="Assetto del territorio ed edilizia abitativa"/>
    <n v="802"/>
    <s v="Edilizia residenziale pubblica e locale e piani di edilizia economico-popolare"/>
    <x v="0"/>
    <x v="0"/>
    <x v="199"/>
    <n v="0"/>
    <x v="199"/>
    <n v="5500"/>
    <n v="4000"/>
    <n v="3000"/>
    <n v="4000"/>
    <n v="3000"/>
    <n v="3000"/>
    <x v="5"/>
    <m/>
  </r>
  <r>
    <s v="05.02.1.04.04.01.001"/>
    <s v="05"/>
    <s v="Tutela e valorizzazione dei beni e delle attività culturali"/>
    <n v="502"/>
    <s v="Attività culturali e interventi diversi nel settore culturale"/>
    <x v="0"/>
    <x v="0"/>
    <x v="200"/>
    <n v="0"/>
    <x v="200"/>
    <n v="500"/>
    <n v="500"/>
    <n v="1000"/>
    <n v="500"/>
    <n v="1000"/>
    <n v="1000"/>
    <x v="5"/>
    <s v="corso autodifesa"/>
  </r>
  <r>
    <s v="12.06.1.04.04.01.001"/>
    <s v="12"/>
    <s v="Diritti sociali, politiche sociali e famiglia"/>
    <n v="1206"/>
    <s v="Interventi per il diritto alla casa"/>
    <x v="0"/>
    <x v="0"/>
    <x v="201"/>
    <n v="0"/>
    <x v="201"/>
    <n v="10000"/>
    <n v="10000"/>
    <n v="10000"/>
    <n v="10000"/>
    <n v="10000"/>
    <n v="10000"/>
    <x v="5"/>
    <m/>
  </r>
  <r>
    <s v="06.02.1.03.02.15.999"/>
    <s v="06"/>
    <s v="Politiche giovanili, sport e tempo libero"/>
    <n v="602"/>
    <s v="Giovani"/>
    <x v="0"/>
    <x v="0"/>
    <x v="202"/>
    <n v="0"/>
    <x v="202"/>
    <n v="19130"/>
    <n v="10000"/>
    <n v="25000"/>
    <n v="10000"/>
    <n v="25000"/>
    <n v="25000"/>
    <x v="5"/>
    <s v="nuovo affidamento progetto Giovani eborse lavoro restate occupati"/>
  </r>
  <r>
    <s v="08.01.1.03.01.02.000"/>
    <s v="08"/>
    <s v="Assetto del territorio ed edilizia abitativa"/>
    <n v="801"/>
    <s v="Urbanistica e assetto del territorio"/>
    <x v="0"/>
    <x v="0"/>
    <x v="203"/>
    <n v="0"/>
    <x v="203"/>
    <n v="1500"/>
    <n v="1500"/>
    <n v="1500"/>
    <n v="1500"/>
    <n v="1500"/>
    <n v="1500"/>
    <x v="1"/>
    <m/>
  </r>
  <r>
    <s v="11.01.1.03.02.09.008"/>
    <s v="11"/>
    <s v="Soccorso civile"/>
    <n v="1101"/>
    <s v="Sistema di protezione civile"/>
    <x v="0"/>
    <x v="0"/>
    <x v="204"/>
    <n v="0"/>
    <x v="204"/>
    <n v="11000"/>
    <n v="11000"/>
    <n v="11000"/>
    <n v="11000"/>
    <n v="11000"/>
    <n v="11000"/>
    <x v="1"/>
    <m/>
  </r>
  <r>
    <s v="01.05.1.03.02.09.008"/>
    <s v="01"/>
    <s v="Servizi istituzionali,  generali e di gestione "/>
    <n v="105"/>
    <s v="Gestione dei beni demaniali e patrimoniali"/>
    <x v="0"/>
    <x v="0"/>
    <x v="205"/>
    <n v="0"/>
    <x v="205"/>
    <n v="2500"/>
    <n v="2500"/>
    <n v="3200"/>
    <n v="2500"/>
    <n v="3200"/>
    <n v="3200"/>
    <x v="1"/>
    <m/>
  </r>
  <r>
    <s v="08.01.1.03.02.10.001"/>
    <s v="08"/>
    <s v="Assetto del territorio ed edilizia abitativa"/>
    <n v="801"/>
    <s v="Urbanistica e assetto del territorio"/>
    <x v="0"/>
    <x v="0"/>
    <x v="206"/>
    <n v="0"/>
    <x v="206"/>
    <n v="1000"/>
    <n v="1000"/>
    <n v="1000"/>
    <n v="1000"/>
    <n v="1000"/>
    <n v="1000"/>
    <x v="1"/>
    <m/>
  </r>
  <r>
    <s v="05.02.1.03.02.99.999"/>
    <s v="05"/>
    <s v="Tutela e valorizzazione dei beni e delle attività culturali"/>
    <n v="502"/>
    <s v="Attività culturali e interventi diversi nel settore culturale"/>
    <x v="0"/>
    <x v="0"/>
    <x v="207"/>
    <n v="0"/>
    <x v="207"/>
    <m/>
    <m/>
    <n v="15000"/>
    <m/>
    <m/>
    <m/>
    <x v="3"/>
    <s v="capitolo dedicato per iniziative specifiche per il 2023 per bergamo/brescia capitale della cultura"/>
  </r>
  <r>
    <s v="01.05.1.03.02.07.999"/>
    <s v="01"/>
    <s v="Servizi istituzionali,  generali e di gestione "/>
    <n v="105"/>
    <s v="Gestione dei beni demaniali e patrimoniali"/>
    <x v="0"/>
    <x v="0"/>
    <x v="208"/>
    <n v="0"/>
    <x v="208"/>
    <n v="8500"/>
    <n v="8500"/>
    <n v="8500"/>
    <n v="8500"/>
    <n v="8500"/>
    <n v="8500"/>
    <x v="1"/>
    <m/>
  </r>
  <r>
    <s v="09.02.1.04.01.02.000"/>
    <s v="09"/>
    <s v="Sviluppo sostenibile e tutela del territorio e dell'ambiente"/>
    <n v="902"/>
    <s v="Tutela, valorizzazione e recupero ambientale"/>
    <x v="0"/>
    <x v="0"/>
    <x v="209"/>
    <n v="0"/>
    <x v="209"/>
    <n v="500"/>
    <n v="500"/>
    <n v="500"/>
    <n v="500"/>
    <n v="500"/>
    <n v="500"/>
    <x v="1"/>
    <m/>
  </r>
  <r>
    <s v="01.11.2.02.02.01.999"/>
    <s v="01"/>
    <s v="Servizi istituzionali,  generali e di gestione "/>
    <n v="111"/>
    <s v="Altri servizi generali"/>
    <x v="1"/>
    <x v="1"/>
    <x v="210"/>
    <n v="0"/>
    <x v="210"/>
    <n v="66990"/>
    <n v="0"/>
    <n v="0"/>
    <n v="0"/>
    <n v="0"/>
    <n v="0"/>
    <x v="1"/>
    <m/>
  </r>
  <r>
    <s v="12.09.1.03.01.02.000"/>
    <s v="12"/>
    <s v="Diritti sociali, politiche sociali e famiglia"/>
    <n v="1209"/>
    <s v="Servizio necroscopico e cimiteriale"/>
    <x v="0"/>
    <x v="0"/>
    <x v="211"/>
    <n v="0"/>
    <x v="211"/>
    <n v="12000"/>
    <n v="12000"/>
    <n v="12000"/>
    <n v="12000"/>
    <n v="12000"/>
    <n v="12000"/>
    <x v="1"/>
    <m/>
  </r>
  <r>
    <s v="12.09.1.03.02.09.008"/>
    <s v="12"/>
    <s v="Diritti sociali, politiche sociali e famiglia"/>
    <n v="1209"/>
    <s v="Servizio necroscopico e cimiteriale"/>
    <x v="0"/>
    <x v="0"/>
    <x v="212"/>
    <n v="0"/>
    <x v="212"/>
    <n v="75000"/>
    <n v="75000"/>
    <n v="75000"/>
    <n v="75000"/>
    <n v="75000"/>
    <n v="75000"/>
    <x v="1"/>
    <m/>
  </r>
  <r>
    <s v="12.09.1.03.02.05.005"/>
    <s v="12"/>
    <s v="Diritti sociali, politiche sociali e famiglia"/>
    <n v="1209"/>
    <s v="Servizio necroscopico e cimiteriale"/>
    <x v="0"/>
    <x v="0"/>
    <x v="213"/>
    <n v="0"/>
    <x v="213"/>
    <n v="1000"/>
    <n v="1000"/>
    <n v="1000"/>
    <n v="1000"/>
    <n v="1000"/>
    <n v="1000"/>
    <x v="1"/>
    <m/>
  </r>
  <r>
    <s v="11.01.1.03.01.02.000"/>
    <s v="11"/>
    <s v="Soccorso civile"/>
    <n v="1101"/>
    <s v="Sistema di protezione civile"/>
    <x v="0"/>
    <x v="0"/>
    <x v="214"/>
    <n v="0"/>
    <x v="214"/>
    <n v="1300"/>
    <n v="1300"/>
    <n v="1300"/>
    <n v="1300"/>
    <n v="1300"/>
    <n v="1300"/>
    <x v="1"/>
    <m/>
  </r>
  <r>
    <s v="09.04.1.03.02.15.999"/>
    <s v="09"/>
    <s v="Sviluppo sostenibile e tutela del territorio e dell'ambiente"/>
    <n v="904"/>
    <s v="Servizio idrico integrato"/>
    <x v="0"/>
    <x v="0"/>
    <x v="215"/>
    <n v="0"/>
    <x v="215"/>
    <n v="14000"/>
    <n v="8000"/>
    <n v="8000"/>
    <n v="8000"/>
    <n v="8000"/>
    <n v="8000"/>
    <x v="1"/>
    <m/>
  </r>
  <r>
    <s v="09.04.1.03.02.05.005"/>
    <s v="09"/>
    <s v="Sviluppo sostenibile e tutela del territorio e dell'ambiente"/>
    <n v="904"/>
    <s v="Servizio idrico integrato"/>
    <x v="0"/>
    <x v="0"/>
    <x v="216"/>
    <n v="0"/>
    <x v="216"/>
    <n v="1000"/>
    <n v="1000"/>
    <n v="1000"/>
    <n v="1000"/>
    <n v="1000"/>
    <n v="1000"/>
    <x v="1"/>
    <m/>
  </r>
  <r>
    <s v="13.07.1.03.02.18.999"/>
    <s v="13"/>
    <s v="Tutela della salute"/>
    <n v="1307"/>
    <s v="Ulteriori spese in materia sanitaria"/>
    <x v="0"/>
    <x v="0"/>
    <x v="217"/>
    <n v="0"/>
    <x v="217"/>
    <n v="2000"/>
    <n v="2000"/>
    <n v="2000"/>
    <n v="2000"/>
    <n v="2000"/>
    <n v="2000"/>
    <x v="1"/>
    <m/>
  </r>
  <r>
    <s v="09.03.1.03.02.15.004"/>
    <s v="09"/>
    <s v="Sviluppo sostenibile e tutela del territorio e dell'ambiente"/>
    <n v="903"/>
    <s v="Rifiuti"/>
    <x v="0"/>
    <x v="0"/>
    <x v="218"/>
    <n v="0"/>
    <x v="218"/>
    <n v="1000000"/>
    <n v="1000000"/>
    <n v="1000000"/>
    <n v="1000000"/>
    <n v="1000000"/>
    <n v="1000000"/>
    <x v="1"/>
    <m/>
  </r>
  <r>
    <s v="12.01.1.01.01.01.002"/>
    <s v="12"/>
    <s v="Diritti sociali, politiche sociali e famiglia"/>
    <n v="1201"/>
    <s v="Interventi per l'infanzia e  i minori e per asili nido"/>
    <x v="0"/>
    <x v="0"/>
    <x v="219"/>
    <n v="0"/>
    <x v="219"/>
    <n v="119000"/>
    <n v="119000"/>
    <n v="100000"/>
    <n v="119000"/>
    <n v="100000"/>
    <n v="100000"/>
    <x v="5"/>
    <s v="no sostituzione Persico-  da primo maggio"/>
  </r>
  <r>
    <s v="12.01.1.01.02.01.001"/>
    <s v="12"/>
    <s v="Diritti sociali, politiche sociali e famiglia"/>
    <n v="1201"/>
    <s v="Interventi per l'infanzia e  i minori e per asili nido"/>
    <x v="0"/>
    <x v="0"/>
    <x v="220"/>
    <n v="0"/>
    <x v="220"/>
    <n v="32000"/>
    <n v="32000"/>
    <n v="27400"/>
    <n v="32000"/>
    <n v="27400"/>
    <n v="27400"/>
    <x v="5"/>
    <m/>
  </r>
  <r>
    <s v="12.01.1.01.02.02.001"/>
    <s v="12"/>
    <s v="Diritti sociali, politiche sociali e famiglia"/>
    <n v="1201"/>
    <s v="Interventi per l'infanzia e  i minori e per asili nido"/>
    <x v="0"/>
    <x v="0"/>
    <x v="221"/>
    <n v="0"/>
    <x v="221"/>
    <n v="300"/>
    <n v="1800"/>
    <n v="0"/>
    <n v="1800"/>
    <n v="0"/>
    <n v="0"/>
    <x v="5"/>
    <m/>
  </r>
  <r>
    <s v="12.01.1.01.01.01.003"/>
    <s v="12"/>
    <s v="Diritti sociali, politiche sociali e famiglia"/>
    <n v="1201"/>
    <s v="Interventi per l'infanzia e  i minori e per asili nido"/>
    <x v="0"/>
    <x v="0"/>
    <x v="222"/>
    <n v="0"/>
    <x v="222"/>
    <n v="2000"/>
    <n v="2000"/>
    <n v="2000"/>
    <n v="2000"/>
    <n v="2000"/>
    <n v="2000"/>
    <x v="5"/>
    <m/>
  </r>
  <r>
    <s v="12.01.1.03.01.02.004"/>
    <s v="12"/>
    <s v="Diritti sociali, politiche sociali e famiglia"/>
    <n v="1201"/>
    <s v="Interventi per l'infanzia e  i minori e per asili nido"/>
    <x v="0"/>
    <x v="0"/>
    <x v="223"/>
    <n v="0"/>
    <x v="223"/>
    <n v="500"/>
    <n v="500"/>
    <n v="500"/>
    <n v="500"/>
    <n v="500"/>
    <n v="500"/>
    <x v="5"/>
    <m/>
  </r>
  <r>
    <s v="12.01.1.03.01.02.999"/>
    <s v="12"/>
    <s v="Diritti sociali, politiche sociali e famiglia"/>
    <n v="1201"/>
    <s v="Interventi per l'infanzia e  i minori e per asili nido"/>
    <x v="0"/>
    <x v="0"/>
    <x v="224"/>
    <n v="0"/>
    <x v="224"/>
    <n v="2000"/>
    <n v="2000"/>
    <n v="2000"/>
    <n v="2000"/>
    <n v="2000"/>
    <n v="2000"/>
    <x v="5"/>
    <m/>
  </r>
  <r>
    <s v="12.01.1.03.02.09.004"/>
    <s v="12"/>
    <s v="Diritti sociali, politiche sociali e famiglia"/>
    <n v="1201"/>
    <s v="Interventi per l'infanzia e  i minori e per asili nido"/>
    <x v="0"/>
    <x v="0"/>
    <x v="225"/>
    <n v="0"/>
    <x v="225"/>
    <n v="1000"/>
    <n v="1000"/>
    <n v="1000"/>
    <n v="1000"/>
    <n v="1000"/>
    <n v="1000"/>
    <x v="5"/>
    <m/>
  </r>
  <r>
    <s v="12.01.1.03.01.02.999"/>
    <s v="12"/>
    <s v="Diritti sociali, politiche sociali e famiglia"/>
    <n v="1201"/>
    <s v="Interventi per l'infanzia e  i minori e per asili nido"/>
    <x v="0"/>
    <x v="0"/>
    <x v="226"/>
    <n v="0"/>
    <x v="226"/>
    <n v="1000"/>
    <n v="1000"/>
    <n v="1000"/>
    <n v="1000"/>
    <n v="1000"/>
    <n v="1000"/>
    <x v="5"/>
    <m/>
  </r>
  <r>
    <s v="12.05.1.03.02.05.001"/>
    <s v="12"/>
    <s v="Diritti sociali, politiche sociali e famiglia"/>
    <n v="1205"/>
    <s v="Interventi  per le famiglie"/>
    <x v="0"/>
    <x v="0"/>
    <x v="227"/>
    <n v="0"/>
    <x v="227"/>
    <n v="1300"/>
    <n v="1300"/>
    <n v="1300"/>
    <n v="1300"/>
    <n v="1300"/>
    <n v="1300"/>
    <x v="5"/>
    <m/>
  </r>
  <r>
    <s v="12.01.1.03.02.15.010"/>
    <s v="12"/>
    <s v="Diritti sociali, politiche sociali e famiglia"/>
    <n v="1201"/>
    <s v="Interventi per l'infanzia e  i minori e per asili nido"/>
    <x v="0"/>
    <x v="0"/>
    <x v="228"/>
    <n v="0"/>
    <x v="228"/>
    <n v="5000"/>
    <n v="5000"/>
    <n v="5000"/>
    <n v="5000"/>
    <n v="5000"/>
    <n v="5000"/>
    <x v="5"/>
    <m/>
  </r>
  <r>
    <s v="12.01.1.03.02.13.002"/>
    <s v="12"/>
    <s v="Diritti sociali, politiche sociali e famiglia"/>
    <n v="1201"/>
    <s v="Interventi per l'infanzia e  i minori e per asili nido"/>
    <x v="0"/>
    <x v="0"/>
    <x v="229"/>
    <n v="0"/>
    <x v="229"/>
    <n v="6000"/>
    <n v="6000"/>
    <n v="6000"/>
    <n v="6000"/>
    <n v="6000"/>
    <n v="6000"/>
    <x v="5"/>
    <m/>
  </r>
  <r>
    <s v="12.01.1.03.02.05.004"/>
    <s v="12"/>
    <s v="Diritti sociali, politiche sociali e famiglia"/>
    <n v="1201"/>
    <s v="Interventi per l'infanzia e  i minori e per asili nido"/>
    <x v="0"/>
    <x v="0"/>
    <x v="230"/>
    <n v="0"/>
    <x v="230"/>
    <n v="21000"/>
    <n v="12000"/>
    <n v="21500"/>
    <n v="12000"/>
    <n v="21500"/>
    <n v="21500"/>
    <x v="5"/>
    <s v="maggiore spese 9.500"/>
  </r>
  <r>
    <s v="12.01.1.03.02.05.001"/>
    <s v="12"/>
    <s v="Diritti sociali, politiche sociali e famiglia"/>
    <n v="1201"/>
    <s v="Interventi per l'infanzia e  i minori e per asili nido"/>
    <x v="0"/>
    <x v="0"/>
    <x v="231"/>
    <n v="0"/>
    <x v="231"/>
    <n v="1000"/>
    <n v="1000"/>
    <n v="1000"/>
    <n v="1000"/>
    <n v="1000"/>
    <n v="1000"/>
    <x v="5"/>
    <m/>
  </r>
  <r>
    <s v="12.01.1.03.02.05.006"/>
    <s v="12"/>
    <s v="Diritti sociali, politiche sociali e famiglia"/>
    <n v="1201"/>
    <s v="Interventi per l'infanzia e  i minori e per asili nido"/>
    <x v="0"/>
    <x v="0"/>
    <x v="232"/>
    <n v="0"/>
    <x v="232"/>
    <n v="16200"/>
    <n v="13200"/>
    <n v="20000"/>
    <n v="13200"/>
    <n v="20000"/>
    <n v="20000"/>
    <x v="5"/>
    <m/>
  </r>
  <r>
    <s v="12.01.1.03.02.05.005"/>
    <s v="12"/>
    <s v="Diritti sociali, politiche sociali e famiglia"/>
    <n v="1201"/>
    <s v="Interventi per l'infanzia e  i minori e per asili nido"/>
    <x v="0"/>
    <x v="0"/>
    <x v="233"/>
    <n v="0"/>
    <x v="233"/>
    <n v="1500"/>
    <n v="1500"/>
    <n v="1500"/>
    <n v="1500"/>
    <n v="1500"/>
    <n v="1500"/>
    <x v="5"/>
    <m/>
  </r>
  <r>
    <s v="12.01.1.03.02.15.010"/>
    <s v="12"/>
    <s v="Diritti sociali, politiche sociali e famiglia"/>
    <n v="1201"/>
    <s v="Interventi per l'infanzia e  i minori e per asili nido"/>
    <x v="0"/>
    <x v="0"/>
    <x v="234"/>
    <n v="0"/>
    <x v="234"/>
    <n v="251000"/>
    <n v="215000"/>
    <n v="251000"/>
    <n v="215000"/>
    <n v="251000"/>
    <n v="251000"/>
    <x v="5"/>
    <m/>
  </r>
  <r>
    <s v="12.01.1.03.02.99.999"/>
    <s v="12"/>
    <s v="Diritti sociali, politiche sociali e famiglia"/>
    <n v="1201"/>
    <s v="Interventi per l'infanzia e  i minori e per asili nido"/>
    <x v="0"/>
    <x v="0"/>
    <x v="235"/>
    <n v="0"/>
    <x v="235"/>
    <n v="98366.85"/>
    <n v="53247.07"/>
    <n v="53257"/>
    <n v="53247.07"/>
    <n v="53257"/>
    <n v="53257"/>
    <x v="5"/>
    <m/>
  </r>
  <r>
    <s v="12.01.1.03.02.15.006"/>
    <s v="12"/>
    <s v="Diritti sociali, politiche sociali e famiglia"/>
    <n v="1201"/>
    <s v="Interventi per l'infanzia e  i minori e per asili nido"/>
    <x v="0"/>
    <x v="0"/>
    <x v="236"/>
    <n v="0"/>
    <x v="236"/>
    <n v="68000"/>
    <n v="68000"/>
    <n v="68000"/>
    <n v="68000"/>
    <n v="68000"/>
    <n v="68000"/>
    <x v="5"/>
    <m/>
  </r>
  <r>
    <s v="12.01.1.03.02.13.002"/>
    <s v="12"/>
    <s v="Diritti sociali, politiche sociali e famiglia"/>
    <n v="1201"/>
    <s v="Interventi per l'infanzia e  i minori e per asili nido"/>
    <x v="0"/>
    <x v="0"/>
    <x v="237"/>
    <n v="0"/>
    <x v="237"/>
    <n v="32702.2"/>
    <n v="58000"/>
    <n v="43000"/>
    <n v="58000"/>
    <n v="43000"/>
    <n v="43000"/>
    <x v="5"/>
    <m/>
  </r>
  <r>
    <s v="12.01.1.03.02.15.010"/>
    <s v="12"/>
    <s v="Diritti sociali, politiche sociali e famiglia"/>
    <n v="1201"/>
    <s v="Interventi per l'infanzia e  i minori e per asili nido"/>
    <x v="0"/>
    <x v="0"/>
    <x v="238"/>
    <n v="0"/>
    <x v="238"/>
    <n v="58000"/>
    <n v="58000"/>
    <n v="70000"/>
    <n v="58000"/>
    <n v="70000"/>
    <n v="70000"/>
    <x v="5"/>
    <s v="AGGIUNTA SOSTITUZIONE PERSICO/POLONI DA MARZO"/>
  </r>
  <r>
    <s v="12.01.1.02.01.01.001"/>
    <s v="12"/>
    <s v="Diritti sociali, politiche sociali e famiglia"/>
    <n v="1201"/>
    <s v="Interventi per l'infanzia e  i minori e per asili nido"/>
    <x v="0"/>
    <x v="0"/>
    <x v="239"/>
    <n v="0"/>
    <x v="239"/>
    <n v="10500"/>
    <n v="10500"/>
    <n v="10500"/>
    <n v="10500"/>
    <n v="10500"/>
    <n v="10500"/>
    <x v="5"/>
    <m/>
  </r>
  <r>
    <s v="09.05.1.03.02.09.000"/>
    <s v="09"/>
    <s v="Sviluppo sostenibile e tutela del territorio e dell'ambiente"/>
    <n v="905"/>
    <s v="Aree protette, parchi naturali, protezione naturalistica e forestazione"/>
    <x v="0"/>
    <x v="0"/>
    <x v="240"/>
    <n v="0"/>
    <x v="240"/>
    <n v="7500"/>
    <n v="7500"/>
    <n v="7500"/>
    <n v="7500"/>
    <n v="7500"/>
    <n v="7500"/>
    <x v="1"/>
    <m/>
  </r>
  <r>
    <s v="09.05.1.03.01.03.002"/>
    <s v="09"/>
    <s v="Sviluppo sostenibile e tutela del territorio e dell'ambiente"/>
    <n v="905"/>
    <s v="Aree protette, parchi naturali, protezione naturalistica e forestazione"/>
    <x v="0"/>
    <x v="0"/>
    <x v="241"/>
    <n v="0"/>
    <x v="241"/>
    <n v="1000"/>
    <n v="1000"/>
    <n v="1000"/>
    <n v="1000"/>
    <n v="1000"/>
    <n v="1000"/>
    <x v="1"/>
    <m/>
  </r>
  <r>
    <s v="09.05.1.03.02.09.000"/>
    <s v="09"/>
    <s v="Sviluppo sostenibile e tutela del territorio e dell'ambiente"/>
    <n v="905"/>
    <s v="Aree protette, parchi naturali, protezione naturalistica e forestazione"/>
    <x v="0"/>
    <x v="0"/>
    <x v="242"/>
    <n v="0"/>
    <x v="242"/>
    <n v="3500"/>
    <n v="3500"/>
    <n v="3500"/>
    <n v="3500"/>
    <n v="3500"/>
    <n v="3500"/>
    <x v="1"/>
    <m/>
  </r>
  <r>
    <s v="09.05.1.03.02.05.004"/>
    <s v="09"/>
    <s v="Sviluppo sostenibile e tutela del territorio e dell'ambiente"/>
    <n v="905"/>
    <s v="Aree protette, parchi naturali, protezione naturalistica e forestazione"/>
    <x v="0"/>
    <x v="0"/>
    <x v="243"/>
    <n v="0"/>
    <x v="243"/>
    <n v="2500"/>
    <n v="2500"/>
    <n v="2000"/>
    <n v="2500"/>
    <n v="2000"/>
    <n v="2000"/>
    <x v="1"/>
    <m/>
  </r>
  <r>
    <s v="09.05.1.03.02.05.005"/>
    <s v="09"/>
    <s v="Sviluppo sostenibile e tutela del territorio e dell'ambiente"/>
    <n v="905"/>
    <s v="Aree protette, parchi naturali, protezione naturalistica e forestazione"/>
    <x v="0"/>
    <x v="0"/>
    <x v="244"/>
    <n v="0"/>
    <x v="244"/>
    <n v="2000"/>
    <n v="2000"/>
    <n v="2000"/>
    <n v="2000"/>
    <n v="2000"/>
    <n v="2000"/>
    <x v="1"/>
    <m/>
  </r>
  <r>
    <s v="09.05.1.03.01.02.000"/>
    <s v="09"/>
    <s v="Sviluppo sostenibile e tutela del territorio e dell'ambiente"/>
    <n v="905"/>
    <s v="Aree protette, parchi naturali, protezione naturalistica e forestazione"/>
    <x v="0"/>
    <x v="0"/>
    <x v="245"/>
    <n v="0"/>
    <x v="245"/>
    <n v="500"/>
    <n v="500"/>
    <n v="500"/>
    <n v="500"/>
    <n v="500"/>
    <n v="500"/>
    <x v="1"/>
    <m/>
  </r>
  <r>
    <s v="09.05.1.04.04.01.001"/>
    <s v="09"/>
    <s v="Sviluppo sostenibile e tutela del territorio e dell'ambiente"/>
    <n v="905"/>
    <s v="Aree protette, parchi naturali, protezione naturalistica e forestazione"/>
    <x v="0"/>
    <x v="0"/>
    <x v="246"/>
    <n v="0"/>
    <x v="246"/>
    <n v="17000"/>
    <n v="17000"/>
    <n v="15000"/>
    <n v="17000"/>
    <n v="15000"/>
    <n v="15000"/>
    <x v="1"/>
    <m/>
  </r>
  <r>
    <s v="09.05.1.03.02.09.012"/>
    <s v="09"/>
    <s v="Sviluppo sostenibile e tutela del territorio e dell'ambiente"/>
    <n v="905"/>
    <s v="Aree protette, parchi naturali, protezione naturalistica e forestazione"/>
    <x v="0"/>
    <x v="0"/>
    <x v="247"/>
    <n v="0"/>
    <x v="247"/>
    <n v="9000"/>
    <n v="9000"/>
    <n v="30000"/>
    <n v="9000"/>
    <n v="30000"/>
    <n v="30000"/>
    <x v="1"/>
    <m/>
  </r>
  <r>
    <s v="09.05.1.03.02.09.012"/>
    <s v="09"/>
    <s v="Sviluppo sostenibile e tutela del territorio e dell'ambiente"/>
    <n v="905"/>
    <s v="Aree protette, parchi naturali, protezione naturalistica e forestazione"/>
    <x v="0"/>
    <x v="0"/>
    <x v="248"/>
    <n v="0"/>
    <x v="248"/>
    <n v="30000"/>
    <n v="0"/>
    <n v="0"/>
    <n v="0"/>
    <n v="0"/>
    <n v="0"/>
    <x v="1"/>
    <m/>
  </r>
  <r>
    <s v="12.07.1.03.02.19.999"/>
    <s v="12"/>
    <s v="Diritti sociali, politiche sociali e famiglia"/>
    <n v="1207"/>
    <s v="Programmazione e governo della rete dei servizi sociosanitari e sociali"/>
    <x v="0"/>
    <x v="0"/>
    <x v="249"/>
    <n v="0"/>
    <x v="249"/>
    <n v="30000"/>
    <n v="0"/>
    <n v="0"/>
    <n v="0"/>
    <n v="0"/>
    <n v="0"/>
    <x v="5"/>
    <s v="spostati € 30000,00 sul cap.6868 per maggiore pertinenza"/>
  </r>
  <r>
    <s v="12.05.1.04.04.01.001"/>
    <s v="12"/>
    <s v="Diritti sociali, politiche sociali e famiglia"/>
    <n v="1205"/>
    <s v="Interventi  per le famiglie"/>
    <x v="0"/>
    <x v="0"/>
    <x v="250"/>
    <n v="0"/>
    <x v="250"/>
    <m/>
    <m/>
    <m/>
    <m/>
    <m/>
    <n v="0"/>
    <x v="5"/>
    <m/>
  </r>
  <r>
    <s v="06.01.1.03.01.02.012"/>
    <s v="06"/>
    <s v="Politiche giovanili, sport e tempo libero"/>
    <n v="601"/>
    <s v="Sport e tempo libero"/>
    <x v="0"/>
    <x v="0"/>
    <x v="251"/>
    <n v="0"/>
    <x v="251"/>
    <n v="9500"/>
    <n v="8500"/>
    <n v="12000"/>
    <n v="7000"/>
    <n v="12000"/>
    <n v="12000"/>
    <x v="3"/>
    <m/>
  </r>
  <r>
    <s v="06.01.1.03.02.09.008"/>
    <s v="06"/>
    <s v="Politiche giovanili, sport e tempo libero"/>
    <n v="601"/>
    <s v="Sport e tempo libero"/>
    <x v="0"/>
    <x v="0"/>
    <x v="252"/>
    <n v="0"/>
    <x v="252"/>
    <n v="54000"/>
    <n v="50000"/>
    <n v="55000"/>
    <n v="50000"/>
    <n v="55000"/>
    <n v="55000"/>
    <x v="3"/>
    <m/>
  </r>
  <r>
    <s v="06.01.1.03.02.09.008"/>
    <s v="06"/>
    <s v="Politiche giovanili, sport e tempo libero"/>
    <n v="601"/>
    <s v="Sport e tempo libero"/>
    <x v="0"/>
    <x v="0"/>
    <x v="253"/>
    <n v="0"/>
    <x v="253"/>
    <n v="54500"/>
    <n v="30000"/>
    <n v="55000"/>
    <n v="30000"/>
    <n v="55000"/>
    <n v="55000"/>
    <x v="3"/>
    <s v="pulizie"/>
  </r>
  <r>
    <s v="06.01.1.04.04.01.001"/>
    <s v="06"/>
    <s v="Politiche giovanili, sport e tempo libero"/>
    <n v="601"/>
    <s v="Sport e tempo libero"/>
    <x v="0"/>
    <x v="0"/>
    <x v="254"/>
    <n v="0"/>
    <x v="254"/>
    <n v="22740"/>
    <n v="22000"/>
    <n v="25000"/>
    <n v="22000"/>
    <n v="25000"/>
    <n v="25000"/>
    <x v="3"/>
    <s v="03/01/2023:_x000a_cambio oggetto per coernza con codifica e utilizzo: è 01.04 e non 01.03"/>
  </r>
  <r>
    <s v="06.01.1.03.02.05.004"/>
    <s v="06"/>
    <s v="Politiche giovanili, sport e tempo libero"/>
    <n v="601"/>
    <s v="Sport e tempo libero"/>
    <x v="0"/>
    <x v="0"/>
    <x v="255"/>
    <n v="0"/>
    <x v="255"/>
    <n v="60150"/>
    <n v="24150"/>
    <n v="45000"/>
    <n v="24150"/>
    <n v="45000"/>
    <n v="45000"/>
    <x v="3"/>
    <m/>
  </r>
  <r>
    <s v="06.01.1.03.02.05.001"/>
    <s v="06"/>
    <s v="Politiche giovanili, sport e tempo libero"/>
    <n v="601"/>
    <s v="Sport e tempo libero"/>
    <x v="0"/>
    <x v="0"/>
    <x v="256"/>
    <n v="0"/>
    <x v="256"/>
    <n v="100"/>
    <n v="100"/>
    <n v="100"/>
    <n v="100"/>
    <n v="100"/>
    <n v="100"/>
    <x v="3"/>
    <m/>
  </r>
  <r>
    <s v="06.01.1.03.02.05.006"/>
    <s v="06"/>
    <s v="Politiche giovanili, sport e tempo libero"/>
    <n v="601"/>
    <s v="Sport e tempo libero"/>
    <x v="0"/>
    <x v="0"/>
    <x v="257"/>
    <n v="0"/>
    <x v="257"/>
    <n v="27100"/>
    <n v="18900"/>
    <n v="21000"/>
    <n v="18900"/>
    <n v="21000"/>
    <n v="21000"/>
    <x v="3"/>
    <m/>
  </r>
  <r>
    <s v="06.01.1.03.02.05.005"/>
    <s v="06"/>
    <s v="Politiche giovanili, sport e tempo libero"/>
    <n v="601"/>
    <s v="Sport e tempo libero"/>
    <x v="0"/>
    <x v="0"/>
    <x v="258"/>
    <n v="0"/>
    <x v="258"/>
    <n v="7000"/>
    <n v="7000"/>
    <n v="7000"/>
    <n v="7000"/>
    <n v="7000"/>
    <n v="7000"/>
    <x v="3"/>
    <m/>
  </r>
  <r>
    <s v="06.01.1.03.02.99.999"/>
    <s v="06"/>
    <s v="Politiche giovanili, sport e tempo libero"/>
    <n v="601"/>
    <s v="Sport e tempo libero"/>
    <x v="0"/>
    <x v="0"/>
    <x v="259"/>
    <n v="0"/>
    <x v="259"/>
    <n v="4800"/>
    <n v="18000"/>
    <n v="18000"/>
    <n v="18000"/>
    <n v="18000"/>
    <n v="18000"/>
    <x v="3"/>
    <m/>
  </r>
  <r>
    <s v="06.01.1.04.04.01.001"/>
    <s v="06"/>
    <s v="Politiche giovanili, sport e tempo libero"/>
    <n v="601"/>
    <s v="Sport e tempo libero"/>
    <x v="0"/>
    <x v="0"/>
    <x v="260"/>
    <n v="0"/>
    <x v="260"/>
    <n v="8000"/>
    <n v="8000"/>
    <n v="8000"/>
    <n v="8000"/>
    <n v="8000"/>
    <n v="8000"/>
    <x v="3"/>
    <m/>
  </r>
  <r>
    <s v="04.02.1.04.02.05.999"/>
    <s v="04"/>
    <s v="Istruzione e diritto allo studio"/>
    <n v="402"/>
    <s v="Altri ordini di istruzione non universitaria"/>
    <x v="0"/>
    <x v="0"/>
    <x v="261"/>
    <n v="0"/>
    <x v="261"/>
    <m/>
    <m/>
    <n v="0"/>
    <m/>
    <n v="0"/>
    <n v="0"/>
    <x v="3"/>
    <m/>
  </r>
  <r>
    <s v="06.01.1.04.04.01.001"/>
    <s v="06"/>
    <s v="Politiche giovanili, sport e tempo libero"/>
    <n v="601"/>
    <s v="Sport e tempo libero"/>
    <x v="0"/>
    <x v="0"/>
    <x v="262"/>
    <n v="0"/>
    <x v="262"/>
    <n v="6500"/>
    <n v="8000"/>
    <n v="8000"/>
    <n v="8000"/>
    <n v="8000"/>
    <n v="8000"/>
    <x v="3"/>
    <m/>
  </r>
  <r>
    <s v="06.01.1.04.04.01.001"/>
    <s v="06"/>
    <s v="Politiche giovanili, sport e tempo libero"/>
    <n v="601"/>
    <s v="Sport e tempo libero"/>
    <x v="0"/>
    <x v="0"/>
    <x v="263"/>
    <n v="0"/>
    <x v="263"/>
    <n v="2500"/>
    <n v="2500"/>
    <n v="2500"/>
    <n v="2500"/>
    <n v="2500"/>
    <n v="2500"/>
    <x v="3"/>
    <m/>
  </r>
  <r>
    <s v="06.01.1.03.02.02.005"/>
    <s v="06"/>
    <s v="Politiche giovanili, sport e tempo libero"/>
    <n v="601"/>
    <s v="Sport e tempo libero"/>
    <x v="0"/>
    <x v="0"/>
    <x v="264"/>
    <n v="0"/>
    <x v="264"/>
    <n v="2000"/>
    <n v="2000"/>
    <n v="2000"/>
    <n v="2000"/>
    <n v="2000"/>
    <n v="2000"/>
    <x v="3"/>
    <m/>
  </r>
  <r>
    <s v="12.07.1.01.01.01.002"/>
    <s v="12"/>
    <s v="Diritti sociali, politiche sociali e famiglia"/>
    <n v="1207"/>
    <s v="Programmazione e governo della rete dei servizi sociosanitari e sociali"/>
    <x v="0"/>
    <x v="0"/>
    <x v="265"/>
    <n v="0"/>
    <x v="265"/>
    <n v="65000"/>
    <n v="65000"/>
    <n v="65000"/>
    <n v="65000"/>
    <n v="65000"/>
    <n v="65000"/>
    <x v="5"/>
    <m/>
  </r>
  <r>
    <s v="12.07.1.01.02.01.001"/>
    <s v="12"/>
    <s v="Diritti sociali, politiche sociali e famiglia"/>
    <n v="1207"/>
    <s v="Programmazione e governo della rete dei servizi sociosanitari e sociali"/>
    <x v="0"/>
    <x v="0"/>
    <x v="266"/>
    <n v="0"/>
    <x v="266"/>
    <n v="17500"/>
    <n v="17500"/>
    <n v="17500"/>
    <n v="17500"/>
    <n v="17500"/>
    <n v="17500"/>
    <x v="5"/>
    <m/>
  </r>
  <r>
    <s v="12.07.1.01.01.01.002"/>
    <s v="12"/>
    <s v="Diritti sociali, politiche sociali e famiglia"/>
    <n v="1207"/>
    <s v="Programmazione e governo della rete dei servizi sociosanitari e sociali"/>
    <x v="0"/>
    <x v="0"/>
    <x v="267"/>
    <n v="0"/>
    <x v="267"/>
    <n v="60000"/>
    <n v="72000"/>
    <n v="72000"/>
    <n v="72000"/>
    <n v="72000"/>
    <n v="72000"/>
    <x v="5"/>
    <s v="ricalcalcolare maternità Kira"/>
  </r>
  <r>
    <s v="12.07.1.01.02.01.001"/>
    <s v="12"/>
    <s v="Diritti sociali, politiche sociali e famiglia"/>
    <n v="1207"/>
    <s v="Programmazione e governo della rete dei servizi sociosanitari e sociali"/>
    <x v="0"/>
    <x v="0"/>
    <x v="268"/>
    <n v="0"/>
    <x v="268"/>
    <n v="19500"/>
    <n v="19500"/>
    <n v="19500"/>
    <n v="19500"/>
    <n v="19500"/>
    <n v="19500"/>
    <x v="5"/>
    <m/>
  </r>
  <r>
    <s v="12.07.1.01.02.02.001"/>
    <s v="12"/>
    <s v="Diritti sociali, politiche sociali e famiglia"/>
    <n v="1207"/>
    <s v="Programmazione e governo della rete dei servizi sociosanitari e sociali"/>
    <x v="0"/>
    <x v="0"/>
    <x v="269"/>
    <n v="0"/>
    <x v="269"/>
    <n v="2050"/>
    <n v="12200"/>
    <m/>
    <n v="12200"/>
    <m/>
    <n v="0"/>
    <x v="5"/>
    <m/>
  </r>
  <r>
    <s v="12.03.1.01.01.01.003"/>
    <s v="12"/>
    <s v="Diritti sociali, politiche sociali e famiglia"/>
    <n v="1203"/>
    <s v="Interventi per gli anziani"/>
    <x v="0"/>
    <x v="0"/>
    <x v="270"/>
    <n v="0"/>
    <x v="270"/>
    <n v="1000"/>
    <n v="1000"/>
    <n v="1000"/>
    <n v="1000"/>
    <n v="1000"/>
    <n v="1000"/>
    <x v="5"/>
    <m/>
  </r>
  <r>
    <s v="12.05.1.01.01.02.999"/>
    <s v="12"/>
    <s v="Diritti sociali, politiche sociali e famiglia"/>
    <n v="1205"/>
    <s v="Interventi  per le famiglie"/>
    <x v="0"/>
    <x v="0"/>
    <x v="271"/>
    <n v="0"/>
    <x v="271"/>
    <n v="200"/>
    <n v="200"/>
    <n v="200"/>
    <n v="200"/>
    <n v="200"/>
    <n v="200"/>
    <x v="5"/>
    <m/>
  </r>
  <r>
    <s v="12.03.1.04.04.01.001"/>
    <s v="12"/>
    <s v="Diritti sociali, politiche sociali e famiglia"/>
    <n v="1203"/>
    <s v="Interventi per gli anziani"/>
    <x v="0"/>
    <x v="0"/>
    <x v="272"/>
    <n v="0"/>
    <x v="272"/>
    <n v="98600"/>
    <n v="22000"/>
    <n v="119040"/>
    <n v="22000"/>
    <n v="100000"/>
    <n v="100000"/>
    <x v="5"/>
    <s v="90.000 integhrazioni rette + 29040 per rette centro diurno "/>
  </r>
  <r>
    <s v="12.07.1.04.04.01.001"/>
    <s v="12"/>
    <s v="Diritti sociali, politiche sociali e famiglia"/>
    <n v="1207"/>
    <s v="Programmazione e governo della rete dei servizi sociosanitari e sociali"/>
    <x v="0"/>
    <x v="0"/>
    <x v="273"/>
    <n v="0"/>
    <x v="273"/>
    <n v="0"/>
    <n v="60000"/>
    <n v="60000"/>
    <n v="60000"/>
    <n v="60000"/>
    <n v="60000"/>
    <x v="5"/>
    <s v="da definire con amministrazione"/>
  </r>
  <r>
    <s v="12.03.1.04.04.01.001"/>
    <s v="12"/>
    <s v="Diritti sociali, politiche sociali e famiglia"/>
    <n v="1203"/>
    <s v="Interventi per gli anziani"/>
    <x v="0"/>
    <x v="0"/>
    <x v="274"/>
    <n v="0"/>
    <x v="274"/>
    <n v="47000"/>
    <n v="47000"/>
    <n v="50000"/>
    <n v="47000"/>
    <n v="50000"/>
    <n v="50000"/>
    <x v="5"/>
    <m/>
  </r>
  <r>
    <s v="12.05.1.04.02.05.999"/>
    <s v="12"/>
    <s v="Diritti sociali, politiche sociali e famiglia"/>
    <n v="1205"/>
    <s v="Interventi  per le famiglie"/>
    <x v="0"/>
    <x v="0"/>
    <x v="275"/>
    <n v="0"/>
    <x v="275"/>
    <m/>
    <m/>
    <n v="20000"/>
    <m/>
    <n v="20000"/>
    <n v="20000"/>
    <x v="5"/>
    <s v="tolto dal cap. 6368 e spostati su questo cap PER PERTINENZA"/>
  </r>
  <r>
    <s v="12.05.1.04.02.05.999"/>
    <s v="12"/>
    <s v="Diritti sociali, politiche sociali e famiglia"/>
    <n v="1205"/>
    <s v="Interventi  per le famiglie"/>
    <x v="0"/>
    <x v="0"/>
    <x v="276"/>
    <n v="0"/>
    <x v="276"/>
    <m/>
    <m/>
    <m/>
    <m/>
    <m/>
    <n v="0"/>
    <x v="5"/>
    <m/>
  </r>
  <r>
    <s v="12.04.1.04.02.02.999"/>
    <s v="12"/>
    <s v="Diritti sociali, politiche sociali e famiglia"/>
    <n v="1204"/>
    <s v="Interventi per i soggetti a rischio di esclusione sociale"/>
    <x v="0"/>
    <x v="0"/>
    <x v="277"/>
    <n v="0"/>
    <x v="277"/>
    <n v="18040"/>
    <n v="34000"/>
    <n v="18000"/>
    <n v="20000"/>
    <n v="18000"/>
    <n v="18000"/>
    <x v="5"/>
    <s v="contributi assistenziali e bando utenze"/>
  </r>
  <r>
    <s v="12.07.1.04.04.01.001"/>
    <s v="12"/>
    <s v="Diritti sociali, politiche sociali e famiglia"/>
    <n v="1207"/>
    <s v="Programmazione e governo della rete dei servizi sociosanitari e sociali"/>
    <x v="0"/>
    <x v="0"/>
    <x v="278"/>
    <n v="0"/>
    <x v="278"/>
    <n v="3000"/>
    <n v="3000"/>
    <n v="3000"/>
    <n v="3000"/>
    <n v="3000"/>
    <n v="3000"/>
    <x v="5"/>
    <m/>
  </r>
  <r>
    <s v="12.07.1.03.02.15.009"/>
    <s v="12"/>
    <s v="Diritti sociali, politiche sociali e famiglia"/>
    <n v="1207"/>
    <s v="Programmazione e governo della rete dei servizi sociosanitari e sociali"/>
    <x v="0"/>
    <x v="0"/>
    <x v="279"/>
    <n v="0"/>
    <x v="279"/>
    <n v="400"/>
    <n v="400"/>
    <n v="400"/>
    <n v="400"/>
    <n v="400"/>
    <n v="400"/>
    <x v="5"/>
    <m/>
  </r>
  <r>
    <s v="12.03.1.03.02.09.001"/>
    <s v="12"/>
    <s v="Diritti sociali, politiche sociali e famiglia"/>
    <n v="1203"/>
    <s v="Interventi per gli anziani"/>
    <x v="0"/>
    <x v="0"/>
    <x v="280"/>
    <n v="0"/>
    <x v="280"/>
    <n v="2000"/>
    <n v="2000"/>
    <n v="2000"/>
    <n v="2000"/>
    <n v="2000"/>
    <n v="2000"/>
    <x v="5"/>
    <m/>
  </r>
  <r>
    <s v="12.07.1.03.02.11.002"/>
    <s v="12"/>
    <s v="Diritti sociali, politiche sociali e famiglia"/>
    <n v="1207"/>
    <s v="Programmazione e governo della rete dei servizi sociosanitari e sociali"/>
    <x v="0"/>
    <x v="0"/>
    <x v="281"/>
    <n v="0"/>
    <x v="281"/>
    <n v="5000"/>
    <n v="10000"/>
    <n v="10000"/>
    <n v="10000"/>
    <n v="10000"/>
    <n v="10000"/>
    <x v="5"/>
    <m/>
  </r>
  <r>
    <s v="12.03.1.03.01.02.002"/>
    <s v="12"/>
    <s v="Diritti sociali, politiche sociali e famiglia"/>
    <n v="1203"/>
    <s v="Interventi per gli anziani"/>
    <x v="0"/>
    <x v="0"/>
    <x v="282"/>
    <n v="0"/>
    <x v="282"/>
    <n v="1500"/>
    <n v="1500"/>
    <n v="1500"/>
    <n v="1500"/>
    <n v="1500"/>
    <n v="1500"/>
    <x v="5"/>
    <m/>
  </r>
  <r>
    <s v="12.03.1.02.01.09.001"/>
    <s v="12"/>
    <s v="Diritti sociali, politiche sociali e famiglia"/>
    <n v="1203"/>
    <s v="Interventi per gli anziani"/>
    <x v="0"/>
    <x v="0"/>
    <x v="283"/>
    <n v="0"/>
    <x v="283"/>
    <n v="400"/>
    <n v="400"/>
    <n v="400"/>
    <n v="400"/>
    <n v="400"/>
    <n v="400"/>
    <x v="5"/>
    <m/>
  </r>
  <r>
    <s v="12.07.1.04.01.02.018"/>
    <s v="12"/>
    <s v="Diritti sociali, politiche sociali e famiglia"/>
    <n v="1207"/>
    <s v="Programmazione e governo della rete dei servizi sociosanitari e sociali"/>
    <x v="0"/>
    <x v="0"/>
    <x v="284"/>
    <n v="0"/>
    <x v="284"/>
    <n v="360000"/>
    <n v="360000"/>
    <n v="360000"/>
    <n v="360000"/>
    <n v="360000"/>
    <n v="360000"/>
    <x v="5"/>
    <s v="INCREMENTO 3 EURO AD ABITANTE"/>
  </r>
  <r>
    <s v="12.03.1.04.04.01.001"/>
    <s v="12"/>
    <s v="Diritti sociali, politiche sociali e famiglia"/>
    <n v="1203"/>
    <s v="Interventi per gli anziani"/>
    <x v="0"/>
    <x v="0"/>
    <x v="285"/>
    <n v="0"/>
    <x v="285"/>
    <n v="25000"/>
    <n v="25000"/>
    <n v="25000"/>
    <n v="25000"/>
    <n v="25000"/>
    <n v="25000"/>
    <x v="5"/>
    <m/>
  </r>
  <r>
    <s v="12.07.1.03.02.09.006"/>
    <s v="12"/>
    <s v="Diritti sociali, politiche sociali e famiglia"/>
    <n v="1207"/>
    <s v="Programmazione e governo della rete dei servizi sociosanitari e sociali"/>
    <x v="0"/>
    <x v="0"/>
    <x v="286"/>
    <n v="0"/>
    <x v="286"/>
    <n v="2500"/>
    <n v="2500"/>
    <n v="2500"/>
    <n v="2500"/>
    <n v="2500"/>
    <n v="2500"/>
    <x v="5"/>
    <m/>
  </r>
  <r>
    <s v="12.04.1.04.02.02.999"/>
    <s v="12"/>
    <s v="Diritti sociali, politiche sociali e famiglia"/>
    <n v="1204"/>
    <s v="Interventi per i soggetti a rischio di esclusione sociale"/>
    <x v="0"/>
    <x v="0"/>
    <x v="287"/>
    <n v="0"/>
    <x v="287"/>
    <n v="4460"/>
    <n v="2500"/>
    <n v="4000"/>
    <n v="2500"/>
    <n v="4000"/>
    <n v="4000"/>
    <x v="5"/>
    <m/>
  </r>
  <r>
    <s v="12.06.1.04.02.05.999"/>
    <s v="12"/>
    <s v="Diritti sociali, politiche sociali e famiglia"/>
    <n v="1206"/>
    <s v="Interventi per il diritto alla casa"/>
    <x v="0"/>
    <x v="0"/>
    <x v="288"/>
    <n v="0"/>
    <x v="288"/>
    <n v="0"/>
    <n v="5000"/>
    <m/>
    <n v="5000"/>
    <m/>
    <n v="0"/>
    <x v="5"/>
    <m/>
  </r>
  <r>
    <s v="12.05.1.04.02.05.999"/>
    <s v="12"/>
    <s v="Diritti sociali, politiche sociali e famiglia"/>
    <n v="1205"/>
    <s v="Interventi  per le famiglie"/>
    <x v="0"/>
    <x v="0"/>
    <x v="289"/>
    <n v="0"/>
    <x v="289"/>
    <n v="3000"/>
    <n v="3000"/>
    <n v="3000"/>
    <n v="3000"/>
    <n v="3000"/>
    <n v="3000"/>
    <x v="0"/>
    <m/>
  </r>
  <r>
    <s v="12.05.1.03.02.99.003"/>
    <s v="12"/>
    <s v="Diritti sociali, politiche sociali e famiglia"/>
    <n v="1205"/>
    <s v="Interventi  per le famiglie"/>
    <x v="0"/>
    <x v="0"/>
    <x v="290"/>
    <n v="0"/>
    <x v="290"/>
    <n v="1500"/>
    <n v="1500"/>
    <n v="1500"/>
    <n v="1500"/>
    <n v="1500"/>
    <n v="1500"/>
    <x v="5"/>
    <m/>
  </r>
  <r>
    <s v="12.05.1.03.01.02.011"/>
    <s v="12"/>
    <s v="Diritti sociali, politiche sociali e famiglia"/>
    <n v="1205"/>
    <s v="Interventi  per le famiglie"/>
    <x v="0"/>
    <x v="0"/>
    <x v="291"/>
    <n v="0"/>
    <x v="291"/>
    <n v="0"/>
    <n v="0"/>
    <m/>
    <n v="0"/>
    <m/>
    <n v="0"/>
    <x v="5"/>
    <m/>
  </r>
  <r>
    <s v="12.04.1.04.02.02.999"/>
    <s v="12"/>
    <s v="Diritti sociali, politiche sociali e famiglia"/>
    <n v="1204"/>
    <s v="Interventi per i soggetti a rischio di esclusione sociale"/>
    <x v="0"/>
    <x v="0"/>
    <x v="292"/>
    <n v="0"/>
    <x v="292"/>
    <n v="0"/>
    <n v="0"/>
    <m/>
    <n v="0"/>
    <m/>
    <n v="0"/>
    <x v="5"/>
    <m/>
  </r>
  <r>
    <s v="12.05.1.03.01.02.011"/>
    <s v="12"/>
    <s v="Diritti sociali, politiche sociali e famiglia"/>
    <n v="1205"/>
    <s v="Interventi  per le famiglie"/>
    <x v="0"/>
    <x v="0"/>
    <x v="293"/>
    <m/>
    <x v="293"/>
    <n v="10000"/>
    <n v="0"/>
    <m/>
    <n v="0"/>
    <m/>
    <n v="0"/>
    <x v="0"/>
    <m/>
  </r>
  <r>
    <s v="01.06.1.03.02.13.002"/>
    <s v="01"/>
    <s v="Servizi istituzionali,  generali e di gestione "/>
    <n v="106"/>
    <s v="Ufficio tecnico"/>
    <x v="0"/>
    <x v="0"/>
    <x v="294"/>
    <n v="0"/>
    <x v="294"/>
    <n v="0"/>
    <n v="0"/>
    <m/>
    <n v="0"/>
    <m/>
    <n v="0"/>
    <x v="0"/>
    <m/>
  </r>
  <r>
    <s v="12.04.1.04.02.02.999"/>
    <s v="12"/>
    <s v="Diritti sociali, politiche sociali e famiglia"/>
    <n v="1204"/>
    <s v="Interventi per i soggetti a rischio di esclusione sociale"/>
    <x v="0"/>
    <x v="0"/>
    <x v="295"/>
    <m/>
    <x v="295"/>
    <n v="60000"/>
    <n v="0"/>
    <m/>
    <n v="0"/>
    <m/>
    <n v="0"/>
    <x v="5"/>
    <m/>
  </r>
  <r>
    <s v="12.07.1.03.01.02.001"/>
    <s v="12"/>
    <s v="Diritti sociali, politiche sociali e famiglia"/>
    <n v="1207"/>
    <s v="Programmazione e governo della rete dei servizi sociosanitari e sociali"/>
    <x v="0"/>
    <x v="0"/>
    <x v="296"/>
    <n v="0"/>
    <x v="296"/>
    <n v="1000"/>
    <n v="1000"/>
    <n v="1000"/>
    <n v="1000"/>
    <n v="1000"/>
    <n v="1000"/>
    <x v="5"/>
    <m/>
  </r>
  <r>
    <s v="12.03.1.03.02.15.009"/>
    <s v="12"/>
    <s v="Diritti sociali, politiche sociali e famiglia"/>
    <n v="1203"/>
    <s v="Interventi per gli anziani"/>
    <x v="0"/>
    <x v="0"/>
    <x v="297"/>
    <n v="0"/>
    <x v="297"/>
    <n v="75000"/>
    <n v="75000"/>
    <n v="75000"/>
    <n v="75000"/>
    <n v="75000"/>
    <n v="75000"/>
    <x v="5"/>
    <m/>
  </r>
  <r>
    <s v="12.07.1.02.01.01.001"/>
    <s v="12"/>
    <s v="Diritti sociali, politiche sociali e famiglia"/>
    <n v="1207"/>
    <s v="Programmazione e governo della rete dei servizi sociosanitari e sociali"/>
    <x v="0"/>
    <x v="0"/>
    <x v="298"/>
    <n v="0"/>
    <x v="298"/>
    <n v="11700"/>
    <n v="11700"/>
    <n v="11600"/>
    <n v="11700"/>
    <n v="11600"/>
    <n v="11600"/>
    <x v="5"/>
    <m/>
  </r>
  <r>
    <s v="10.05.1.01.01.01.002"/>
    <s v="10"/>
    <s v="Trasporti e diritto alla mobilità"/>
    <n v="1005"/>
    <s v="Viabilità e infrastrutture stradali"/>
    <x v="0"/>
    <x v="0"/>
    <x v="299"/>
    <n v="0"/>
    <x v="299"/>
    <n v="85000"/>
    <n v="85000"/>
    <n v="85000"/>
    <n v="85000"/>
    <n v="85000"/>
    <n v="85000"/>
    <x v="1"/>
    <m/>
  </r>
  <r>
    <s v="10.05.1.01.02.01.001"/>
    <s v="10"/>
    <s v="Trasporti e diritto alla mobilità"/>
    <n v="1005"/>
    <s v="Viabilità e infrastrutture stradali"/>
    <x v="0"/>
    <x v="0"/>
    <x v="300"/>
    <n v="0"/>
    <x v="300"/>
    <n v="22600"/>
    <n v="22600"/>
    <n v="22500"/>
    <n v="22600"/>
    <n v="22500"/>
    <n v="22500"/>
    <x v="1"/>
    <m/>
  </r>
  <r>
    <s v="10.05.1.01.01.01.003"/>
    <s v="10"/>
    <s v="Trasporti e diritto alla mobilità"/>
    <n v="1005"/>
    <s v="Viabilità e infrastrutture stradali"/>
    <x v="0"/>
    <x v="0"/>
    <x v="301"/>
    <n v="0"/>
    <x v="301"/>
    <n v="3500"/>
    <n v="3500"/>
    <n v="3500"/>
    <n v="3500"/>
    <n v="3500"/>
    <n v="3500"/>
    <x v="1"/>
    <m/>
  </r>
  <r>
    <s v="10.05.1.03.01.02.004"/>
    <s v="10"/>
    <s v="Trasporti e diritto alla mobilità"/>
    <n v="1005"/>
    <s v="Viabilità e infrastrutture stradali"/>
    <x v="0"/>
    <x v="0"/>
    <x v="302"/>
    <n v="0"/>
    <x v="302"/>
    <n v="3500"/>
    <n v="3500"/>
    <n v="3500"/>
    <n v="3500"/>
    <n v="3500"/>
    <n v="3500"/>
    <x v="1"/>
    <m/>
  </r>
  <r>
    <s v="10.05.1.03.01.02.000"/>
    <s v="10"/>
    <s v="Trasporti e diritto alla mobilità"/>
    <n v="1005"/>
    <s v="Viabilità e infrastrutture stradali"/>
    <x v="0"/>
    <x v="0"/>
    <x v="303"/>
    <n v="0"/>
    <x v="303"/>
    <n v="12663.6"/>
    <n v="13000"/>
    <n v="13000"/>
    <n v="13000"/>
    <n v="13000"/>
    <n v="13000"/>
    <x v="1"/>
    <m/>
  </r>
  <r>
    <s v="10.05.1.04.03.99.999"/>
    <s v="10"/>
    <s v="Trasporti e diritto alla mobilità"/>
    <n v="1005"/>
    <s v="Viabilità e infrastrutture stradali"/>
    <x v="0"/>
    <x v="0"/>
    <x v="304"/>
    <n v="0"/>
    <x v="304"/>
    <n v="4315"/>
    <m/>
    <m/>
    <m/>
    <m/>
    <n v="0"/>
    <x v="3"/>
    <m/>
  </r>
  <r>
    <s v="10.05.1.04.01.02.003"/>
    <s v="10"/>
    <s v="Trasporti e diritto alla mobilità"/>
    <n v="1005"/>
    <s v="Viabilità e infrastrutture stradali"/>
    <x v="0"/>
    <x v="0"/>
    <x v="305"/>
    <n v="0"/>
    <x v="305"/>
    <n v="12500"/>
    <n v="7500"/>
    <n v="12500"/>
    <n v="7500"/>
    <n v="12500"/>
    <n v="12500"/>
    <x v="1"/>
    <m/>
  </r>
  <r>
    <s v="10.05.1.03.02.09.008"/>
    <s v="10"/>
    <s v="Trasporti e diritto alla mobilità"/>
    <n v="1005"/>
    <s v="Viabilità e infrastrutture stradali"/>
    <x v="0"/>
    <x v="0"/>
    <x v="306"/>
    <n v="0"/>
    <x v="306"/>
    <n v="24000"/>
    <n v="24000"/>
    <n v="24000"/>
    <n v="24000"/>
    <n v="24000"/>
    <n v="24000"/>
    <x v="1"/>
    <m/>
  </r>
  <r>
    <s v="10.05.1.03.01.02.002"/>
    <s v="10"/>
    <s v="Trasporti e diritto alla mobilità"/>
    <n v="1005"/>
    <s v="Viabilità e infrastrutture stradali"/>
    <x v="0"/>
    <x v="0"/>
    <x v="307"/>
    <n v="0"/>
    <x v="307"/>
    <n v="11000"/>
    <n v="11000"/>
    <n v="11000"/>
    <n v="11000"/>
    <n v="11000"/>
    <n v="11000"/>
    <x v="1"/>
    <m/>
  </r>
  <r>
    <s v="10.05.1.03.02.09.001"/>
    <s v="10"/>
    <s v="Trasporti e diritto alla mobilità"/>
    <n v="1005"/>
    <s v="Viabilità e infrastrutture stradali"/>
    <x v="0"/>
    <x v="0"/>
    <x v="308"/>
    <n v="0"/>
    <x v="308"/>
    <n v="9000"/>
    <n v="9000"/>
    <n v="9000"/>
    <n v="9000"/>
    <n v="9000"/>
    <n v="9000"/>
    <x v="1"/>
    <m/>
  </r>
  <r>
    <s v="10.05.1.03.02.09.001"/>
    <s v="10"/>
    <s v="Trasporti e diritto alla mobilità"/>
    <n v="1005"/>
    <s v="Viabilità e infrastrutture stradali"/>
    <x v="0"/>
    <x v="0"/>
    <x v="309"/>
    <n v="0"/>
    <x v="309"/>
    <n v="1000"/>
    <n v="1000"/>
    <n v="1000"/>
    <n v="1000"/>
    <n v="1000"/>
    <n v="1000"/>
    <x v="1"/>
    <m/>
  </r>
  <r>
    <s v="08.01.1.03.02.09.008"/>
    <s v="08"/>
    <s v="Assetto del territorio ed edilizia abitativa"/>
    <n v="801"/>
    <s v="Urbanistica e assetto del territorio"/>
    <x v="0"/>
    <x v="0"/>
    <x v="310"/>
    <n v="0"/>
    <x v="310"/>
    <n v="0"/>
    <n v="12000"/>
    <m/>
    <n v="0"/>
    <m/>
    <n v="0"/>
    <x v="1"/>
    <m/>
  </r>
  <r>
    <s v="10.05.1.03.02.05.004"/>
    <s v="10"/>
    <s v="Trasporti e diritto alla mobilità"/>
    <n v="1005"/>
    <s v="Viabilità e infrastrutture stradali"/>
    <x v="0"/>
    <x v="0"/>
    <x v="311"/>
    <n v="0"/>
    <x v="311"/>
    <n v="480000"/>
    <n v="250000"/>
    <n v="340000"/>
    <n v="250000"/>
    <n v="340000"/>
    <n v="340000"/>
    <x v="1"/>
    <m/>
  </r>
  <r>
    <s v="10.05.1.03.02.09.008"/>
    <s v="10"/>
    <s v="Trasporti e diritto alla mobilità"/>
    <n v="1005"/>
    <s v="Viabilità e infrastrutture stradali"/>
    <x v="0"/>
    <x v="0"/>
    <x v="312"/>
    <n v="0"/>
    <x v="312"/>
    <n v="20000"/>
    <n v="20000"/>
    <n v="20000"/>
    <n v="20000"/>
    <n v="20000"/>
    <n v="20000"/>
    <x v="1"/>
    <m/>
  </r>
  <r>
    <s v="09.02.1.02.01.01.001"/>
    <s v="09"/>
    <s v="Sviluppo sostenibile e tutela del territorio e dell'ambiente"/>
    <n v="902"/>
    <s v="Tutela, valorizzazione e recupero ambientale"/>
    <x v="0"/>
    <x v="0"/>
    <x v="313"/>
    <n v="0"/>
    <x v="313"/>
    <n v="7500"/>
    <n v="7500"/>
    <n v="7500"/>
    <n v="7500"/>
    <n v="7500"/>
    <n v="7500"/>
    <x v="1"/>
    <m/>
  </r>
  <r>
    <s v="01.05.1.03.02.09.008"/>
    <s v="01"/>
    <s v="Servizi istituzionali,  generali e di gestione "/>
    <n v="105"/>
    <s v="Gestione dei beni demaniali e patrimoniali"/>
    <x v="0"/>
    <x v="0"/>
    <x v="314"/>
    <n v="0"/>
    <x v="314"/>
    <n v="18000"/>
    <n v="18000"/>
    <n v="35000"/>
    <n v="18000"/>
    <n v="35000"/>
    <n v="35000"/>
    <x v="1"/>
    <m/>
  </r>
  <r>
    <s v="14.01.1.04.01.02.003"/>
    <s v="14"/>
    <s v="Sviluppo economico e competitività"/>
    <n v="1401"/>
    <s v="Industria,  PMI e Artigianato"/>
    <x v="0"/>
    <x v="0"/>
    <x v="315"/>
    <n v="0"/>
    <x v="315"/>
    <n v="9000"/>
    <n v="9000"/>
    <n v="9000"/>
    <n v="9000"/>
    <n v="9000"/>
    <n v="9000"/>
    <x v="1"/>
    <m/>
  </r>
  <r>
    <s v="14.01.1.04.02.05.999"/>
    <s v="14"/>
    <s v="Sviluppo economico e competitività"/>
    <n v="1401"/>
    <s v="Industria,  PMI e Artigianato"/>
    <x v="0"/>
    <x v="0"/>
    <x v="316"/>
    <n v="0"/>
    <x v="316"/>
    <n v="0"/>
    <n v="0"/>
    <m/>
    <n v="0"/>
    <m/>
    <n v="0"/>
    <x v="0"/>
    <m/>
  </r>
  <r>
    <s v="14.01.1.04.03.99.999"/>
    <s v="14"/>
    <s v="Sviluppo economico e competitività"/>
    <n v="1401"/>
    <s v="Industria,  PMI e Artigianato"/>
    <x v="0"/>
    <x v="0"/>
    <x v="317"/>
    <n v="0"/>
    <x v="317"/>
    <n v="25500"/>
    <n v="0"/>
    <n v="20000"/>
    <n v="0"/>
    <n v="20000"/>
    <n v="20000"/>
    <x v="1"/>
    <m/>
  </r>
  <r>
    <s v="01.11.1.04.03.99.999"/>
    <s v="01"/>
    <s v="Servizi istituzionali,  generali e di gestione "/>
    <n v="111"/>
    <s v="Altri servizi generali"/>
    <x v="0"/>
    <x v="0"/>
    <x v="318"/>
    <n v="0"/>
    <x v="318"/>
    <n v="0"/>
    <n v="0"/>
    <m/>
    <n v="0"/>
    <m/>
    <n v="0"/>
    <x v="1"/>
    <m/>
  </r>
  <r>
    <s v="01.03.1.10.03.01.001"/>
    <s v="01"/>
    <s v="Servizi istituzionali,  generali e di gestione "/>
    <n v="103"/>
    <s v="Gestione economica, finanziaria,  programmazione, provveditorato"/>
    <x v="0"/>
    <x v="0"/>
    <x v="319"/>
    <n v="0"/>
    <x v="319"/>
    <n v="135000"/>
    <n v="120000"/>
    <n v="100000"/>
    <n v="120000"/>
    <n v="100000"/>
    <n v="100000"/>
    <x v="2"/>
    <m/>
  </r>
  <r>
    <s v="01.10.1.01.01.01.004"/>
    <s v="01"/>
    <s v="Servizi istituzionali,  generali e di gestione "/>
    <n v="110"/>
    <s v="Risorse umane"/>
    <x v="0"/>
    <x v="0"/>
    <x v="320"/>
    <n v="0"/>
    <x v="320"/>
    <n v="275000"/>
    <n v="275000"/>
    <n v="275000"/>
    <n v="275000"/>
    <n v="275000"/>
    <n v="275000"/>
    <x v="2"/>
    <m/>
  </r>
  <r>
    <s v="01.10.1.01.02.01.001"/>
    <s v="01"/>
    <s v="Servizi istituzionali,  generali e di gestione "/>
    <n v="110"/>
    <s v="Risorse umane"/>
    <x v="0"/>
    <x v="0"/>
    <x v="321"/>
    <n v="0"/>
    <x v="321"/>
    <n v="65500"/>
    <n v="65500"/>
    <n v="65500"/>
    <n v="65500"/>
    <n v="65500"/>
    <n v="65500"/>
    <x v="2"/>
    <m/>
  </r>
  <r>
    <s v="01.10.1.02.01.01.001"/>
    <s v="01"/>
    <s v="Servizi istituzionali,  generali e di gestione "/>
    <n v="110"/>
    <s v="Risorse umane"/>
    <x v="0"/>
    <x v="0"/>
    <x v="322"/>
    <n v="0"/>
    <x v="322"/>
    <n v="23500"/>
    <n v="23500"/>
    <n v="23500"/>
    <n v="23500"/>
    <n v="23500"/>
    <n v="23500"/>
    <x v="2"/>
    <m/>
  </r>
  <r>
    <s v="01.10.1.01.01.02.999"/>
    <s v="01"/>
    <s v="Servizi istituzionali,  generali e di gestione "/>
    <n v="110"/>
    <s v="Risorse umane"/>
    <x v="0"/>
    <x v="0"/>
    <x v="323"/>
    <n v="0"/>
    <x v="323"/>
    <n v="11000"/>
    <n v="11000"/>
    <n v="12000"/>
    <n v="11000"/>
    <n v="12000"/>
    <n v="12000"/>
    <x v="2"/>
    <m/>
  </r>
  <r>
    <s v="01.10.1.01.02.01.002"/>
    <s v="01"/>
    <s v="Servizi istituzionali,  generali e di gestione "/>
    <n v="110"/>
    <s v="Risorse umane"/>
    <x v="0"/>
    <x v="0"/>
    <x v="324"/>
    <n v="0"/>
    <x v="324"/>
    <n v="3300"/>
    <n v="3300"/>
    <n v="3500"/>
    <n v="3300"/>
    <n v="3500"/>
    <n v="3500"/>
    <x v="2"/>
    <m/>
  </r>
  <r>
    <s v="01.10.1.01.02.01.002"/>
    <s v="01"/>
    <s v="Servizi istituzionali,  generali e di gestione "/>
    <n v="110"/>
    <s v="Risorse umane"/>
    <x v="0"/>
    <x v="0"/>
    <x v="325"/>
    <n v="0"/>
    <x v="325"/>
    <n v="350"/>
    <n v="350"/>
    <n v="350"/>
    <n v="350"/>
    <n v="350"/>
    <n v="350"/>
    <x v="2"/>
    <m/>
  </r>
  <r>
    <s v="01.04.1.09.99.04.001"/>
    <s v="01"/>
    <s v="Servizi istituzionali,  generali e di gestione "/>
    <n v="104"/>
    <s v="Gestione delle entrate tributarie e servizi fiscali"/>
    <x v="0"/>
    <x v="0"/>
    <x v="326"/>
    <n v="0"/>
    <x v="326"/>
    <n v="0"/>
    <n v="0"/>
    <m/>
    <n v="0"/>
    <m/>
    <n v="0"/>
    <x v="2"/>
    <m/>
  </r>
  <r>
    <s v="01.04.1.09.99.04.001"/>
    <s v="01"/>
    <s v="Servizi istituzionali,  generali e di gestione "/>
    <n v="104"/>
    <s v="Gestione delle entrate tributarie e servizi fiscali"/>
    <x v="0"/>
    <x v="0"/>
    <x v="327"/>
    <n v="0"/>
    <x v="327"/>
    <n v="12000"/>
    <n v="12000"/>
    <n v="12000"/>
    <n v="12000"/>
    <n v="12000"/>
    <n v="12000"/>
    <x v="2"/>
    <m/>
  </r>
  <r>
    <s v="01.04.1.09.99.04.001"/>
    <s v="01"/>
    <s v="Servizi istituzionali,  generali e di gestione "/>
    <n v="104"/>
    <s v="Gestione delle entrate tributarie e servizi fiscali"/>
    <x v="0"/>
    <x v="0"/>
    <x v="328"/>
    <n v="0"/>
    <x v="328"/>
    <n v="7000"/>
    <n v="7000"/>
    <n v="7000"/>
    <n v="7000"/>
    <n v="7000"/>
    <n v="7000"/>
    <x v="2"/>
    <m/>
  </r>
  <r>
    <s v="20.02.1.10.01.03.001"/>
    <s v="20"/>
    <s v="Fondi e accantonamenti"/>
    <n v="2002"/>
    <s v="Fondo  crediti di dubbia esigibilità"/>
    <x v="0"/>
    <x v="0"/>
    <x v="329"/>
    <n v="0"/>
    <x v="329"/>
    <n v="100000"/>
    <n v="100000"/>
    <n v="100000"/>
    <n v="100000"/>
    <n v="100000"/>
    <n v="100000"/>
    <x v="2"/>
    <m/>
  </r>
  <r>
    <s v="01.01.1.10.01.01.001"/>
    <s v="01"/>
    <s v="Servizi istituzionali,  generali e di gestione "/>
    <n v="101"/>
    <s v="Organi istituzionali"/>
    <x v="0"/>
    <x v="0"/>
    <x v="330"/>
    <n v="0"/>
    <x v="330"/>
    <n v="10900"/>
    <n v="22000"/>
    <n v="25000"/>
    <n v="22000"/>
    <n v="25890"/>
    <n v="25130"/>
    <x v="2"/>
    <m/>
  </r>
  <r>
    <s v="01.10.1.01.01.02.002"/>
    <s v="01"/>
    <s v="Servizi istituzionali,  generali e di gestione "/>
    <n v="110"/>
    <s v="Risorse umane"/>
    <x v="0"/>
    <x v="0"/>
    <x v="331"/>
    <n v="0"/>
    <x v="331"/>
    <n v="32000"/>
    <n v="25000"/>
    <n v="35000"/>
    <n v="25000"/>
    <n v="35000"/>
    <n v="35000"/>
    <x v="2"/>
    <m/>
  </r>
  <r>
    <s v="01.04.1.03.02.99.999"/>
    <s v="01"/>
    <s v="Servizi istituzionali,  generali e di gestione "/>
    <n v="104"/>
    <s v="Gestione delle entrate tributarie e servizi fiscali"/>
    <x v="0"/>
    <x v="0"/>
    <x v="332"/>
    <n v="0"/>
    <x v="332"/>
    <n v="10500"/>
    <n v="12500"/>
    <n v="12000"/>
    <n v="12500"/>
    <n v="12000"/>
    <n v="12000"/>
    <x v="2"/>
    <m/>
  </r>
  <r>
    <s v="01.04.1.03.02.03.999"/>
    <s v="01"/>
    <s v="Servizi istituzionali,  generali e di gestione "/>
    <n v="104"/>
    <s v="Gestione delle entrate tributarie e servizi fiscali"/>
    <x v="0"/>
    <x v="0"/>
    <x v="333"/>
    <n v="0"/>
    <x v="333"/>
    <n v="8000"/>
    <n v="8000"/>
    <n v="8000"/>
    <n v="8000"/>
    <n v="8000"/>
    <n v="8000"/>
    <x v="2"/>
    <m/>
  </r>
  <r>
    <s v="10.05.1.03.02.09.001"/>
    <s v="10"/>
    <s v="Trasporti e diritto alla mobilità"/>
    <n v="1005"/>
    <s v="Viabilità e infrastrutture stradali"/>
    <x v="0"/>
    <x v="0"/>
    <x v="334"/>
    <n v="0"/>
    <x v="334"/>
    <n v="6000"/>
    <n v="6000"/>
    <n v="9500"/>
    <n v="6000"/>
    <n v="9500"/>
    <n v="9500"/>
    <x v="1"/>
    <s v="aggiunta sonde gavarno san faustino"/>
  </r>
  <r>
    <s v="08.01.2.02.01.09.999"/>
    <s v="08"/>
    <s v="Assetto del territorio ed edilizia abitativa"/>
    <n v="801"/>
    <s v="Urbanistica e assetto del territorio"/>
    <x v="1"/>
    <x v="1"/>
    <x v="335"/>
    <m/>
    <x v="335"/>
    <n v="10000"/>
    <n v="0"/>
    <n v="0"/>
    <n v="0"/>
    <n v="0"/>
    <n v="0"/>
    <x v="1"/>
    <m/>
  </r>
  <r>
    <s v="12.09.2.02.01.09.999"/>
    <s v="12"/>
    <s v="Diritti sociali, politiche sociali e famiglia"/>
    <n v="1209"/>
    <s v="Servizio necroscopico e cimiteriale"/>
    <x v="1"/>
    <x v="1"/>
    <x v="336"/>
    <m/>
    <x v="336"/>
    <n v="0"/>
    <n v="0"/>
    <n v="0"/>
    <n v="0"/>
    <n v="0"/>
    <n v="0"/>
    <x v="1"/>
    <m/>
  </r>
  <r>
    <s v="12.09.2.05.99.99.999"/>
    <s v="12"/>
    <s v="Diritti sociali, politiche sociali e famiglia"/>
    <n v="1209"/>
    <s v="Servizio necroscopico e cimiteriale"/>
    <x v="1"/>
    <x v="1"/>
    <x v="337"/>
    <n v="0"/>
    <x v="337"/>
    <n v="10000"/>
    <n v="10000"/>
    <n v="10000"/>
    <n v="10000"/>
    <n v="10000"/>
    <n v="10000"/>
    <x v="1"/>
    <m/>
  </r>
  <r>
    <s v="03.01.1.03.02.06.002"/>
    <s v="03"/>
    <s v="Ordine pubblico e sicurezza"/>
    <n v="301"/>
    <s v="Polizia locale e amministrativa"/>
    <x v="0"/>
    <x v="0"/>
    <x v="338"/>
    <n v="0"/>
    <x v="338"/>
    <n v="8000"/>
    <n v="8000"/>
    <n v="8000"/>
    <n v="8000"/>
    <n v="8000"/>
    <n v="8000"/>
    <x v="1"/>
    <m/>
  </r>
  <r>
    <s v="08.02.2.02.01.09.000"/>
    <n v="1"/>
    <s v="Servizi istituzionali,  generali e di gestione "/>
    <n v="102"/>
    <s v="Segreteria generale "/>
    <x v="1"/>
    <x v="1"/>
    <x v="339"/>
    <n v="0"/>
    <x v="339"/>
    <n v="19000"/>
    <n v="48000"/>
    <n v="30000"/>
    <m/>
    <n v="30000"/>
    <n v="30000"/>
    <x v="1"/>
    <m/>
  </r>
  <r>
    <s v="07.01.2.02.01.10.999"/>
    <s v="07"/>
    <s v="Turismo"/>
    <n v="701"/>
    <s v="Sviluppo e la valorizzazione del turismo"/>
    <x v="1"/>
    <x v="1"/>
    <x v="340"/>
    <n v="0"/>
    <x v="340"/>
    <n v="371993"/>
    <n v="0"/>
    <m/>
    <n v="0"/>
    <m/>
    <n v="0"/>
    <x v="1"/>
    <m/>
  </r>
  <r>
    <s v="08.02.2.02.01.09.002"/>
    <s v="08"/>
    <s v="Assetto del territorio ed edilizia abitativa"/>
    <n v="802"/>
    <s v="Edilizia residenziale pubblica e locale e piani di edilizia economico-popolare"/>
    <x v="1"/>
    <x v="1"/>
    <x v="341"/>
    <n v="0"/>
    <x v="341"/>
    <n v="260368.68"/>
    <n v="130163.6"/>
    <n v="155700"/>
    <n v="130163.6"/>
    <n v="50000"/>
    <n v="50000"/>
    <x v="1"/>
    <m/>
  </r>
  <r>
    <s v="08.02.2.02.01.09.999"/>
    <s v="08"/>
    <s v="Assetto del territorio ed edilizia abitativa"/>
    <n v="802"/>
    <s v="Edilizia residenziale pubblica e locale e piani di edilizia economico-popolare"/>
    <x v="1"/>
    <x v="1"/>
    <x v="342"/>
    <n v="0"/>
    <x v="342"/>
    <n v="0"/>
    <n v="0"/>
    <n v="60000"/>
    <n v="0"/>
    <n v="0"/>
    <n v="0"/>
    <x v="1"/>
    <s v="MODIFICARE NOME CAPITOLO: INTERVENTI PATRIMONIO PUBBLICO LONNO"/>
  </r>
  <r>
    <s v="08.02.2.02.01.09.002"/>
    <s v="08"/>
    <s v="Assetto del territorio ed edilizia abitativa"/>
    <n v="802"/>
    <s v="Edilizia residenziale pubblica e locale e piani di edilizia economico-popolare"/>
    <x v="1"/>
    <x v="1"/>
    <x v="343"/>
    <n v="0"/>
    <x v="343"/>
    <n v="55000"/>
    <n v="60000"/>
    <n v="60000"/>
    <n v="30000"/>
    <n v="40000"/>
    <n v="40000"/>
    <x v="1"/>
    <m/>
  </r>
  <r>
    <s v="01.06.2.02.01.09.002"/>
    <s v="01"/>
    <s v="Servizi istituzionali,  generali e di gestione "/>
    <n v="106"/>
    <s v="Ufficio tecnico"/>
    <x v="1"/>
    <x v="1"/>
    <x v="344"/>
    <n v="0"/>
    <x v="344"/>
    <n v="6000"/>
    <n v="6000"/>
    <n v="6000"/>
    <n v="6000"/>
    <n v="6000"/>
    <n v="6000"/>
    <x v="1"/>
    <m/>
  </r>
  <r>
    <s v="08.01.2.02.01.09.012"/>
    <s v="08"/>
    <s v="Assetto del territorio ed edilizia abitativa"/>
    <n v="801"/>
    <s v="Urbanistica e assetto del territorio"/>
    <x v="1"/>
    <x v="1"/>
    <x v="345"/>
    <n v="0"/>
    <x v="345"/>
    <n v="5000"/>
    <n v="5000"/>
    <n v="5000"/>
    <n v="5000"/>
    <n v="5000"/>
    <n v="5000"/>
    <x v="1"/>
    <m/>
  </r>
  <r>
    <s v="06.01.2.02.01.09.016"/>
    <s v="06"/>
    <s v="Politiche giovanili, sport e tempo libero"/>
    <n v="601"/>
    <s v="Sport e tempo libero"/>
    <x v="1"/>
    <x v="1"/>
    <x v="346"/>
    <n v="0"/>
    <x v="346"/>
    <n v="0"/>
    <n v="0"/>
    <n v="0"/>
    <n v="0"/>
    <n v="0"/>
    <n v="0"/>
    <x v="1"/>
    <m/>
  </r>
  <r>
    <s v="09.05.2.02.01.09.014"/>
    <s v="09"/>
    <s v="Sviluppo sostenibile e tutela del territorio e dell'ambiente"/>
    <n v="905"/>
    <s v="Aree protette, parchi naturali, protezione naturalistica e forestazione"/>
    <x v="1"/>
    <x v="1"/>
    <x v="347"/>
    <n v="0"/>
    <x v="347"/>
    <n v="0"/>
    <n v="0"/>
    <n v="0"/>
    <n v="0"/>
    <n v="0"/>
    <n v="0"/>
    <x v="1"/>
    <m/>
  </r>
  <r>
    <s v="08.01.2.02.02.02.002"/>
    <s v="08"/>
    <s v="Assetto del territorio ed edilizia abitativa"/>
    <n v="801"/>
    <s v="Urbanistica e assetto del territorio"/>
    <x v="1"/>
    <x v="1"/>
    <x v="348"/>
    <n v="0"/>
    <x v="348"/>
    <n v="10000"/>
    <n v="10000"/>
    <n v="10000"/>
    <n v="10000"/>
    <n v="10000"/>
    <n v="10000"/>
    <x v="1"/>
    <m/>
  </r>
  <r>
    <s v="08.01.2.02.01.09.012"/>
    <s v="08"/>
    <s v="Assetto del territorio ed edilizia abitativa"/>
    <n v="801"/>
    <s v="Urbanistica e assetto del territorio"/>
    <x v="1"/>
    <x v="1"/>
    <x v="349"/>
    <n v="0"/>
    <x v="349"/>
    <n v="546101.93999999994"/>
    <n v="0"/>
    <n v="0"/>
    <n v="0"/>
    <n v="0"/>
    <n v="0"/>
    <x v="1"/>
    <m/>
  </r>
  <r>
    <s v="08.01.2.02.01.09.012"/>
    <s v="08"/>
    <s v="Assetto del territorio ed edilizia abitativa"/>
    <n v="801"/>
    <s v="Urbanistica e assetto del territorio"/>
    <x v="1"/>
    <x v="1"/>
    <x v="350"/>
    <n v="0"/>
    <x v="350"/>
    <n v="9558.7900000000009"/>
    <n v="0"/>
    <n v="0"/>
    <n v="0"/>
    <n v="0"/>
    <n v="0"/>
    <x v="1"/>
    <m/>
  </r>
  <r>
    <s v="08.01.2.02.01.09.012"/>
    <s v="08"/>
    <s v="Assetto del territorio ed edilizia abitativa"/>
    <n v="801"/>
    <s v="Urbanistica e assetto del territorio"/>
    <x v="1"/>
    <x v="1"/>
    <x v="351"/>
    <n v="0"/>
    <x v="351"/>
    <n v="47946.400000000001"/>
    <n v="0"/>
    <n v="20000"/>
    <m/>
    <n v="20000"/>
    <n v="20000"/>
    <x v="1"/>
    <m/>
  </r>
  <r>
    <s v="04.02.2.02.01.09.003"/>
    <s v="04"/>
    <s v="Istruzione e diritto allo studio"/>
    <n v="402"/>
    <s v="Altri ordini di istruzione non universitaria"/>
    <x v="1"/>
    <x v="1"/>
    <x v="352"/>
    <n v="0"/>
    <x v="352"/>
    <m/>
    <m/>
    <m/>
    <n v="0"/>
    <m/>
    <n v="0"/>
    <x v="1"/>
    <m/>
  </r>
  <r>
    <s v="04.02.2.02.01.09.003"/>
    <s v="04"/>
    <s v="Istruzione e diritto allo studio"/>
    <n v="402"/>
    <s v="Altri ordini di istruzione non universitaria"/>
    <x v="1"/>
    <x v="1"/>
    <x v="353"/>
    <n v="0"/>
    <x v="353"/>
    <n v="210000"/>
    <n v="0"/>
    <n v="0"/>
    <n v="0"/>
    <n v="0"/>
    <n v="0"/>
    <x v="1"/>
    <m/>
  </r>
  <r>
    <s v="08.02.2.02.01.09.002"/>
    <s v="08"/>
    <s v="Assetto del territorio ed edilizia abitativa"/>
    <n v="802"/>
    <s v="Edilizia residenziale pubblica e locale e piani di edilizia economico-popolare"/>
    <x v="1"/>
    <x v="1"/>
    <x v="354"/>
    <n v="0"/>
    <x v="354"/>
    <n v="113814"/>
    <n v="0"/>
    <n v="0"/>
    <n v="0"/>
    <n v="0"/>
    <n v="0"/>
    <x v="1"/>
    <m/>
  </r>
  <r>
    <s v="08.02.2.02.01.09.002"/>
    <s v="08"/>
    <s v="Assetto del territorio ed edilizia abitativa"/>
    <n v="802"/>
    <s v="Edilizia residenziale pubblica e locale e piani di edilizia economico-popolare"/>
    <x v="1"/>
    <x v="1"/>
    <x v="355"/>
    <n v="0"/>
    <x v="355"/>
    <n v="83055.75"/>
    <n v="0"/>
    <n v="0"/>
    <n v="0"/>
    <n v="0"/>
    <n v="0"/>
    <x v="1"/>
    <m/>
  </r>
  <r>
    <s v="04.02.2.02.01.09.003"/>
    <s v="04"/>
    <s v="Istruzione e diritto allo studio"/>
    <n v="402"/>
    <s v="Altri ordini di istruzione non universitaria"/>
    <x v="1"/>
    <x v="1"/>
    <x v="356"/>
    <m/>
    <x v="356"/>
    <n v="50000"/>
    <n v="0"/>
    <n v="80000"/>
    <n v="0"/>
    <n v="40000"/>
    <n v="40000"/>
    <x v="1"/>
    <s v="serve dettaglio - interventi da valutare anche in applicazione avanzo (trattasi principalmente di rifacimento bagni)"/>
  </r>
  <r>
    <s v="04.02.2.02.01.09.003"/>
    <s v="04"/>
    <s v="Istruzione e diritto allo studio"/>
    <n v="402"/>
    <s v="Altri ordini di istruzione non universitaria"/>
    <x v="1"/>
    <x v="1"/>
    <x v="357"/>
    <m/>
    <x v="357"/>
    <n v="152000"/>
    <n v="0"/>
    <n v="0"/>
    <n v="0"/>
    <n v="0"/>
    <n v="0"/>
    <x v="1"/>
    <m/>
  </r>
  <r>
    <s v="01.02.1.02.01.01.001"/>
    <s v="01"/>
    <s v="Servizi istituzionali,  generali e di gestione "/>
    <n v="102"/>
    <s v="Segreteria generale "/>
    <x v="0"/>
    <x v="0"/>
    <x v="358"/>
    <n v="0"/>
    <x v="358"/>
    <n v="6500"/>
    <n v="6500"/>
    <n v="7000"/>
    <n v="6500"/>
    <n v="7000"/>
    <n v="7000"/>
    <x v="0"/>
    <m/>
  </r>
  <r>
    <s v="01.03.1.02.01.01.001"/>
    <s v="01"/>
    <s v="Servizi istituzionali,  generali e di gestione "/>
    <n v="103"/>
    <s v="Gestione economica, finanziaria,  programmazione, provveditorato"/>
    <x v="0"/>
    <x v="0"/>
    <x v="359"/>
    <n v="0"/>
    <x v="359"/>
    <n v="7500"/>
    <n v="7500"/>
    <n v="7500"/>
    <n v="7500"/>
    <n v="7500"/>
    <n v="7500"/>
    <x v="2"/>
    <m/>
  </r>
  <r>
    <m/>
    <n v="1"/>
    <s v="Servizi istituzionali,  generali e di gestione "/>
    <n v="102"/>
    <s v="Segreteria generale "/>
    <x v="2"/>
    <x v="1"/>
    <x v="360"/>
    <m/>
    <x v="360"/>
    <m/>
    <m/>
    <n v="367526"/>
    <m/>
    <m/>
    <n v="0"/>
    <x v="0"/>
    <s v="finanziamenti assegnati"/>
  </r>
  <r>
    <s v="08.02.2.02.01.09.002"/>
    <s v="08"/>
    <s v="Assetto del territorio ed edilizia abitativa"/>
    <n v="802"/>
    <s v="Edilizia residenziale pubblica e locale e piani di edilizia economico-popolare"/>
    <x v="1"/>
    <x v="1"/>
    <x v="361"/>
    <n v="0"/>
    <x v="361"/>
    <n v="5000"/>
    <n v="5000"/>
    <n v="5000"/>
    <n v="5000"/>
    <n v="5000"/>
    <n v="5000"/>
    <x v="1"/>
    <m/>
  </r>
  <r>
    <s v="01.06.2.02.01.03.001"/>
    <s v="01"/>
    <s v="Servizi istituzionali,  generali e di gestione "/>
    <n v="106"/>
    <s v="Ufficio tecnico"/>
    <x v="1"/>
    <x v="1"/>
    <x v="362"/>
    <n v="0"/>
    <x v="362"/>
    <n v="2000"/>
    <n v="2000"/>
    <n v="2000"/>
    <n v="2000"/>
    <n v="2000"/>
    <n v="2000"/>
    <x v="1"/>
    <m/>
  </r>
  <r>
    <s v="01.06.2.02.01.01.001"/>
    <s v="01"/>
    <s v="Servizi istituzionali,  generali e di gestione "/>
    <n v="106"/>
    <s v="Ufficio tecnico"/>
    <x v="1"/>
    <x v="1"/>
    <x v="363"/>
    <n v="0"/>
    <x v="363"/>
    <n v="0"/>
    <n v="0"/>
    <n v="0"/>
    <n v="0"/>
    <n v="0"/>
    <n v="0"/>
    <x v="1"/>
    <m/>
  </r>
  <r>
    <s v="08.02.2.02.01.09.002"/>
    <s v="08"/>
    <s v="Assetto del territorio ed edilizia abitativa"/>
    <n v="802"/>
    <s v="Edilizia residenziale pubblica e locale e piani di edilizia economico-popolare"/>
    <x v="1"/>
    <x v="1"/>
    <x v="364"/>
    <n v="0"/>
    <x v="364"/>
    <n v="20000"/>
    <n v="20000"/>
    <n v="20000"/>
    <n v="20000"/>
    <n v="20000"/>
    <n v="20000"/>
    <x v="1"/>
    <m/>
  </r>
  <r>
    <s v="04.02.2.02.01.03.000"/>
    <s v="04"/>
    <s v="Istruzione e diritto allo studio"/>
    <n v="402"/>
    <s v="Altri ordini di istruzione non universitaria"/>
    <x v="1"/>
    <x v="1"/>
    <x v="365"/>
    <n v="0"/>
    <x v="365"/>
    <n v="15000"/>
    <n v="15000"/>
    <n v="15000"/>
    <n v="15000"/>
    <n v="15000"/>
    <n v="15000"/>
    <x v="3"/>
    <m/>
  </r>
  <r>
    <s v="05.02.2.02.01.05.000"/>
    <s v="05"/>
    <s v="Tutela e valorizzazione dei beni e delle attività culturali"/>
    <n v="502"/>
    <s v="Attività culturali e interventi diversi nel settore culturale"/>
    <x v="1"/>
    <x v="1"/>
    <x v="366"/>
    <n v="0"/>
    <x v="366"/>
    <n v="53000"/>
    <n v="20000"/>
    <n v="30000"/>
    <n v="20000"/>
    <n v="30000"/>
    <n v="30000"/>
    <x v="3"/>
    <s v="2023: acquisto libri biblioteca - acquisto libri Filatura di Nembro -  rifacimento ufficio e accoglienza biblioteca"/>
  </r>
  <r>
    <s v="05.02.2.02.01.09.002"/>
    <s v="05"/>
    <s v="Tutela e valorizzazione dei beni e delle attività culturali"/>
    <n v="502"/>
    <s v="Attività culturali e interventi diversi nel settore culturale"/>
    <x v="1"/>
    <x v="1"/>
    <x v="367"/>
    <n v="0"/>
    <x v="367"/>
    <n v="100000"/>
    <n v="18000"/>
    <n v="200000"/>
    <n v="0"/>
    <n v="0"/>
    <n v="0"/>
    <x v="1"/>
    <m/>
  </r>
  <r>
    <s v="01.02.2.02.01.05.000"/>
    <s v="01"/>
    <s v="Servizi istituzionali,  generali e di gestione "/>
    <n v="102"/>
    <s v="Segreteria generale "/>
    <x v="1"/>
    <x v="1"/>
    <x v="368"/>
    <n v="0"/>
    <x v="368"/>
    <n v="10000"/>
    <n v="10000"/>
    <n v="7000"/>
    <n v="10000"/>
    <n v="7000"/>
    <n v="7000"/>
    <x v="0"/>
    <m/>
  </r>
  <r>
    <s v="05.02.2.02.01.05.000"/>
    <s v="05"/>
    <s v="Tutela e valorizzazione dei beni e delle attività culturali"/>
    <n v="502"/>
    <s v="Attività culturali e interventi diversi nel settore culturale"/>
    <x v="1"/>
    <x v="1"/>
    <x v="369"/>
    <n v="0"/>
    <x v="369"/>
    <n v="25000"/>
    <n v="10000"/>
    <n v="25000"/>
    <n v="10000"/>
    <n v="20000"/>
    <n v="20000"/>
    <x v="3"/>
    <s v="2023: acquisto attrezzature musicali casa della musica"/>
  </r>
  <r>
    <s v="08.01.2.02.01.09.999"/>
    <s v="08"/>
    <s v="Assetto del territorio ed edilizia abitativa"/>
    <n v="801"/>
    <s v="Urbanistica e assetto del territorio"/>
    <x v="1"/>
    <x v="1"/>
    <x v="370"/>
    <n v="0"/>
    <x v="370"/>
    <n v="7000"/>
    <n v="7000"/>
    <n v="7000"/>
    <n v="7000"/>
    <n v="7000"/>
    <n v="7000"/>
    <x v="1"/>
    <m/>
  </r>
  <r>
    <s v="08.01.2.02.01.09.999"/>
    <s v="08"/>
    <s v="Assetto del territorio ed edilizia abitativa"/>
    <n v="801"/>
    <s v="Urbanistica e assetto del territorio"/>
    <x v="1"/>
    <x v="1"/>
    <x v="371"/>
    <n v="0"/>
    <x v="371"/>
    <n v="2000"/>
    <n v="2000"/>
    <n v="2000"/>
    <n v="2000"/>
    <n v="2000"/>
    <n v="2000"/>
    <x v="1"/>
    <m/>
  </r>
  <r>
    <s v="06.01.2.02.01.05.000"/>
    <s v="06"/>
    <s v="Politiche giovanili, sport e tempo libero"/>
    <n v="601"/>
    <s v="Sport e tempo libero"/>
    <x v="1"/>
    <x v="1"/>
    <x v="372"/>
    <n v="0"/>
    <x v="372"/>
    <n v="47000"/>
    <n v="60000"/>
    <n v="25000"/>
    <n v="25000"/>
    <n v="50000"/>
    <n v="50000"/>
    <x v="3"/>
    <s v="2024 ATTREZZATURE PALAZZETTO"/>
  </r>
  <r>
    <s v="04.02.2.02.01.05.000"/>
    <s v="04"/>
    <s v="Istruzione e diritto allo studio"/>
    <n v="402"/>
    <s v="Altri ordini di istruzione non universitaria"/>
    <x v="1"/>
    <x v="1"/>
    <x v="373"/>
    <n v="0"/>
    <x v="373"/>
    <n v="2000"/>
    <n v="2000"/>
    <n v="2000"/>
    <n v="2000"/>
    <n v="2000"/>
    <n v="2000"/>
    <x v="3"/>
    <m/>
  </r>
  <r>
    <s v="01.06.2.02.02.01.000"/>
    <s v="01"/>
    <s v="Servizi istituzionali,  generali e di gestione "/>
    <n v="106"/>
    <s v="Ufficio tecnico"/>
    <x v="1"/>
    <x v="1"/>
    <x v="374"/>
    <n v="0"/>
    <x v="374"/>
    <n v="500"/>
    <n v="500"/>
    <n v="500"/>
    <n v="500"/>
    <n v="500"/>
    <n v="500"/>
    <x v="1"/>
    <m/>
  </r>
  <r>
    <s v="06.01.2.02.01.09.016"/>
    <s v="06"/>
    <s v="Politiche giovanili, sport e tempo libero"/>
    <n v="601"/>
    <s v="Sport e tempo libero"/>
    <x v="1"/>
    <x v="1"/>
    <x v="375"/>
    <n v="0"/>
    <x v="375"/>
    <n v="3186952.15"/>
    <n v="0"/>
    <m/>
    <n v="0"/>
    <n v="0"/>
    <n v="0"/>
    <x v="1"/>
    <m/>
  </r>
  <r>
    <s v="06.01.2.02.01.09.016"/>
    <s v="06"/>
    <s v="Politiche giovanili, sport e tempo libero"/>
    <n v="601"/>
    <s v="Sport e tempo libero"/>
    <x v="1"/>
    <x v="1"/>
    <x v="376"/>
    <n v="0"/>
    <x v="376"/>
    <n v="5662.44"/>
    <n v="0"/>
    <n v="0"/>
    <n v="0"/>
    <n v="0"/>
    <n v="0"/>
    <x v="1"/>
    <m/>
  </r>
  <r>
    <s v="01.02.2.05.99.99.999"/>
    <s v="01"/>
    <s v="Servizi istituzionali,  generali e di gestione "/>
    <n v="102"/>
    <s v="Segreteria generale "/>
    <x v="1"/>
    <x v="1"/>
    <x v="377"/>
    <m/>
    <x v="377"/>
    <n v="0"/>
    <n v="0"/>
    <n v="0"/>
    <n v="0"/>
    <n v="0"/>
    <n v="0"/>
    <x v="1"/>
    <m/>
  </r>
  <r>
    <s v="06.01.2.02.01.09.016"/>
    <s v="06"/>
    <s v="Politiche giovanili, sport e tempo libero"/>
    <n v="601"/>
    <s v="Sport e tempo libero"/>
    <x v="1"/>
    <x v="1"/>
    <x v="378"/>
    <m/>
    <x v="378"/>
    <n v="90000"/>
    <n v="0"/>
    <m/>
    <n v="0"/>
    <m/>
    <n v="0"/>
    <x v="1"/>
    <s v="MODIFICARE NOME CAPITOLO: INTERVENTI DI MESSA IN SICUREZZA ED EFFICIENTAMENTO ENERGETICO. L. 160/2019"/>
  </r>
  <r>
    <s v="09.05.2.02.01.09.014"/>
    <s v="09"/>
    <s v="Sviluppo sostenibile e tutela del territorio e dell'ambiente"/>
    <n v="905"/>
    <s v="Aree protette, parchi naturali, protezione naturalistica e forestazione"/>
    <x v="1"/>
    <x v="1"/>
    <x v="379"/>
    <n v="0"/>
    <x v="379"/>
    <n v="35000"/>
    <n v="50000"/>
    <n v="25000"/>
    <n v="50000"/>
    <n v="20000"/>
    <n v="20000"/>
    <x v="1"/>
    <m/>
  </r>
  <r>
    <s v="09.05.2.02.01.09.999"/>
    <s v="09"/>
    <s v="Sviluppo sostenibile e tutela del territorio e dell'ambiente"/>
    <n v="905"/>
    <s v="Aree protette, parchi naturali, protezione naturalistica e forestazione"/>
    <x v="1"/>
    <x v="1"/>
    <x v="380"/>
    <n v="0"/>
    <x v="380"/>
    <n v="5000"/>
    <n v="5000"/>
    <n v="5000"/>
    <n v="5000"/>
    <n v="5000"/>
    <n v="5000"/>
    <x v="1"/>
    <m/>
  </r>
  <r>
    <s v="09.05.2.02.01.09.014"/>
    <s v="09"/>
    <s v="Sviluppo sostenibile e tutela del territorio e dell'ambiente"/>
    <n v="905"/>
    <s v="Aree protette, parchi naturali, protezione naturalistica e forestazione"/>
    <x v="1"/>
    <x v="1"/>
    <x v="381"/>
    <n v="0"/>
    <x v="381"/>
    <n v="10000"/>
    <n v="10000"/>
    <n v="10000"/>
    <n v="10000"/>
    <n v="10000"/>
    <n v="10000"/>
    <x v="1"/>
    <m/>
  </r>
  <r>
    <s v="09.05.2.03.01.02.002"/>
    <s v="09"/>
    <s v="Sviluppo sostenibile e tutela del territorio e dell'ambiente"/>
    <n v="905"/>
    <s v="Aree protette, parchi naturali, protezione naturalistica e forestazione"/>
    <x v="1"/>
    <x v="1"/>
    <x v="382"/>
    <n v="0"/>
    <x v="382"/>
    <n v="6500"/>
    <n v="6500"/>
    <n v="6500"/>
    <n v="6500"/>
    <m/>
    <n v="0"/>
    <x v="1"/>
    <m/>
  </r>
  <r>
    <s v="08.01.2.02.01.05.999"/>
    <s v="08"/>
    <s v="Assetto del territorio ed edilizia abitativa"/>
    <n v="801"/>
    <s v="Urbanistica e assetto del territorio"/>
    <x v="1"/>
    <x v="1"/>
    <x v="383"/>
    <n v="0"/>
    <x v="383"/>
    <n v="7000"/>
    <n v="7000"/>
    <n v="20000"/>
    <n v="7000"/>
    <n v="7000"/>
    <n v="20000"/>
    <x v="1"/>
    <m/>
  </r>
  <r>
    <s v="06.01.2.02.01.09.016"/>
    <s v="06"/>
    <s v="Politiche giovanili, sport e tempo libero"/>
    <n v="601"/>
    <s v="Sport e tempo libero"/>
    <x v="1"/>
    <x v="1"/>
    <x v="384"/>
    <n v="0"/>
    <x v="384"/>
    <m/>
    <m/>
    <m/>
    <m/>
    <m/>
    <n v="0"/>
    <x v="1"/>
    <m/>
  </r>
  <r>
    <s v="04.01.2.02.01.09.003"/>
    <s v="04"/>
    <s v="Istruzione e diritto allo studio"/>
    <n v="401"/>
    <s v=" Istruzione prescolastica"/>
    <x v="1"/>
    <x v="1"/>
    <x v="385"/>
    <n v="0"/>
    <x v="385"/>
    <n v="14966.15"/>
    <n v="0"/>
    <n v="0"/>
    <n v="0"/>
    <n v="0"/>
    <n v="0"/>
    <x v="1"/>
    <m/>
  </r>
  <r>
    <s v="08.02.2.02.01.09.001"/>
    <s v="08"/>
    <s v="Assetto del territorio ed edilizia abitativa"/>
    <n v="802"/>
    <s v="Edilizia residenziale pubblica e locale e piani di edilizia economico-popolare"/>
    <x v="1"/>
    <x v="1"/>
    <x v="386"/>
    <n v="0"/>
    <x v="386"/>
    <n v="4500"/>
    <n v="4500"/>
    <n v="4500"/>
    <n v="4500"/>
    <n v="4500"/>
    <n v="4500"/>
    <x v="1"/>
    <m/>
  </r>
  <r>
    <s v="09.01.2.02.01.05.999"/>
    <s v="09"/>
    <s v="Sviluppo sostenibile e tutela del territorio e dell'ambiente"/>
    <n v="901"/>
    <s v="Difesa del suolo"/>
    <x v="1"/>
    <x v="1"/>
    <x v="387"/>
    <n v="0"/>
    <x v="387"/>
    <n v="28000"/>
    <n v="3000"/>
    <n v="3000"/>
    <n v="3000"/>
    <n v="3000"/>
    <n v="3000"/>
    <x v="1"/>
    <m/>
  </r>
  <r>
    <s v="10.05.2.02.01.09.012"/>
    <s v="10"/>
    <s v="Trasporti e diritto alla mobilità"/>
    <n v="1005"/>
    <s v="Viabilità e infrastrutture stradali"/>
    <x v="1"/>
    <x v="1"/>
    <x v="388"/>
    <n v="0"/>
    <x v="388"/>
    <n v="0"/>
    <m/>
    <n v="0"/>
    <m/>
    <n v="780000"/>
    <m/>
    <x v="1"/>
    <m/>
  </r>
  <r>
    <s v="10.05.2.02.01.09.012"/>
    <s v="10"/>
    <s v="Trasporti e diritto alla mobilità"/>
    <n v="1005"/>
    <s v="Viabilità e infrastrutture stradali"/>
    <x v="1"/>
    <x v="1"/>
    <x v="389"/>
    <n v="0"/>
    <x v="389"/>
    <n v="260000"/>
    <n v="0"/>
    <n v="260000"/>
    <n v="0"/>
    <n v="0"/>
    <n v="0"/>
    <x v="1"/>
    <s v="finanziato con CM"/>
  </r>
  <r>
    <s v="10.05.2.02.01.09.012"/>
    <s v="10"/>
    <s v="Trasporti e diritto alla mobilità"/>
    <n v="1005"/>
    <s v="Viabilità e infrastrutture stradali"/>
    <x v="1"/>
    <x v="1"/>
    <x v="390"/>
    <n v="0"/>
    <x v="390"/>
    <n v="480000"/>
    <n v="0"/>
    <n v="480000"/>
    <n v="0"/>
    <m/>
    <m/>
    <x v="1"/>
    <m/>
  </r>
  <r>
    <s v="10.05.2.02.01.09.012"/>
    <s v="10"/>
    <s v="Trasporti e diritto alla mobilità"/>
    <n v="1005"/>
    <s v="Viabilità e infrastrutture stradali"/>
    <x v="1"/>
    <x v="1"/>
    <x v="391"/>
    <n v="0"/>
    <x v="391"/>
    <n v="105000"/>
    <n v="0"/>
    <n v="0"/>
    <n v="0"/>
    <n v="0"/>
    <n v="0"/>
    <x v="1"/>
    <m/>
  </r>
  <r>
    <s v="10.05.2.02.01.09.012"/>
    <s v="10"/>
    <s v="Trasporti e diritto alla mobilità"/>
    <n v="1005"/>
    <s v="Viabilità e infrastrutture stradali"/>
    <x v="1"/>
    <x v="1"/>
    <x v="392"/>
    <n v="0"/>
    <x v="392"/>
    <n v="20608.59"/>
    <n v="0"/>
    <n v="0"/>
    <n v="0"/>
    <n v="0"/>
    <n v="0"/>
    <x v="1"/>
    <m/>
  </r>
  <r>
    <s v="08.01.2.02.01.09.012"/>
    <s v="08"/>
    <s v="Assetto del territorio ed edilizia abitativa"/>
    <n v="801"/>
    <s v="Urbanistica e assetto del territorio"/>
    <x v="1"/>
    <x v="1"/>
    <x v="393"/>
    <n v="0"/>
    <x v="393"/>
    <n v="15000"/>
    <n v="15000"/>
    <n v="12800"/>
    <n v="15000"/>
    <n v="9175"/>
    <n v="10000"/>
    <x v="1"/>
    <m/>
  </r>
  <r>
    <s v="08.01.2.02.01.09.012"/>
    <s v="08"/>
    <s v="Assetto del territorio ed edilizia abitativa"/>
    <n v="801"/>
    <s v="Urbanistica e assetto del territorio"/>
    <x v="1"/>
    <x v="1"/>
    <x v="394"/>
    <n v="0"/>
    <x v="394"/>
    <n v="569193.25"/>
    <n v="0"/>
    <n v="0"/>
    <n v="0"/>
    <n v="0"/>
    <n v="0"/>
    <x v="1"/>
    <m/>
  </r>
  <r>
    <s v="10.05.2.02.01.09.012"/>
    <s v="10"/>
    <s v="Trasporti e diritto alla mobilità"/>
    <n v="1005"/>
    <s v="Viabilità e infrastrutture stradali"/>
    <x v="1"/>
    <x v="1"/>
    <x v="395"/>
    <n v="0"/>
    <x v="395"/>
    <n v="199997.8"/>
    <n v="0"/>
    <n v="0"/>
    <n v="0"/>
    <n v="0"/>
    <n v="0"/>
    <x v="1"/>
    <m/>
  </r>
  <r>
    <s v="10.05.2.02.01.09.012"/>
    <s v="10"/>
    <s v="Trasporti e diritto alla mobilità"/>
    <n v="1005"/>
    <s v="Viabilità e infrastrutture stradali"/>
    <x v="1"/>
    <x v="1"/>
    <x v="396"/>
    <m/>
    <x v="396"/>
    <n v="70000"/>
    <n v="0"/>
    <n v="0"/>
    <n v="0"/>
    <m/>
    <n v="0"/>
    <x v="1"/>
    <s v="finanziamento??? - fondi di bilancio"/>
  </r>
  <r>
    <s v="08.01.2.02.01.09.012"/>
    <s v="08"/>
    <s v="Assetto del territorio ed edilizia abitativa"/>
    <n v="801"/>
    <s v="Urbanistica e assetto del territorio"/>
    <x v="1"/>
    <x v="1"/>
    <x v="397"/>
    <n v="0"/>
    <x v="397"/>
    <n v="10000"/>
    <n v="10000"/>
    <n v="10000"/>
    <n v="10000"/>
    <n v="10000"/>
    <n v="10000"/>
    <x v="1"/>
    <m/>
  </r>
  <r>
    <s v="08.01.2.02.01.09.999"/>
    <s v="08"/>
    <s v="Assetto del territorio ed edilizia abitativa"/>
    <n v="801"/>
    <s v="Urbanistica e assetto del territorio"/>
    <x v="1"/>
    <x v="1"/>
    <x v="398"/>
    <n v="0"/>
    <x v="398"/>
    <n v="818433.71"/>
    <n v="0"/>
    <n v="0"/>
    <n v="0"/>
    <n v="0"/>
    <n v="0"/>
    <x v="1"/>
    <m/>
  </r>
  <r>
    <s v="08.01.2.02.01.09.012"/>
    <s v="08"/>
    <s v="Assetto del territorio ed edilizia abitativa"/>
    <n v="801"/>
    <s v="Urbanistica e assetto del territorio"/>
    <x v="1"/>
    <x v="1"/>
    <x v="399"/>
    <n v="0"/>
    <x v="399"/>
    <n v="100000"/>
    <n v="100000"/>
    <n v="50000"/>
    <n v="75000"/>
    <n v="75000"/>
    <n v="75000"/>
    <x v="1"/>
    <m/>
  </r>
  <r>
    <s v="08.01.2.02.01.09.012"/>
    <s v="08"/>
    <s v="Assetto del territorio ed edilizia abitativa"/>
    <n v="801"/>
    <s v="Urbanistica e assetto del territorio"/>
    <x v="1"/>
    <x v="1"/>
    <x v="400"/>
    <n v="0"/>
    <x v="400"/>
    <n v="1814.49"/>
    <n v="0"/>
    <n v="0"/>
    <n v="0"/>
    <n v="0"/>
    <n v="0"/>
    <x v="1"/>
    <m/>
  </r>
  <r>
    <s v="08.01.2.02.01.09.012"/>
    <s v="08"/>
    <s v="Assetto del territorio ed edilizia abitativa"/>
    <n v="801"/>
    <s v="Urbanistica e assetto del territorio"/>
    <x v="1"/>
    <x v="1"/>
    <x v="401"/>
    <n v="0"/>
    <x v="401"/>
    <n v="122.87"/>
    <n v="0"/>
    <n v="0"/>
    <n v="0"/>
    <n v="0"/>
    <n v="0"/>
    <x v="1"/>
    <m/>
  </r>
  <r>
    <s v="08.01.2.02.01.09.012"/>
    <s v="08"/>
    <s v="Assetto del territorio ed edilizia abitativa"/>
    <n v="801"/>
    <s v="Urbanistica e assetto del territorio"/>
    <x v="1"/>
    <x v="1"/>
    <x v="402"/>
    <n v="0"/>
    <x v="402"/>
    <n v="498.14"/>
    <n v="0"/>
    <n v="0"/>
    <n v="0"/>
    <n v="0"/>
    <n v="0"/>
    <x v="1"/>
    <m/>
  </r>
  <r>
    <s v="08.01.2.02.01.09.012"/>
    <s v="08"/>
    <s v="Assetto del territorio ed edilizia abitativa"/>
    <n v="801"/>
    <s v="Urbanistica e assetto del territorio"/>
    <x v="1"/>
    <x v="1"/>
    <x v="403"/>
    <n v="0"/>
    <x v="403"/>
    <n v="3176.74"/>
    <n v="0"/>
    <n v="0"/>
    <n v="0"/>
    <n v="0"/>
    <n v="0"/>
    <x v="1"/>
    <m/>
  </r>
  <r>
    <s v="08.01.2.02.02.02.002"/>
    <s v="08"/>
    <s v="Assetto del territorio ed edilizia abitativa"/>
    <n v="801"/>
    <s v="Urbanistica e assetto del territorio"/>
    <x v="1"/>
    <x v="1"/>
    <x v="404"/>
    <n v="0"/>
    <x v="404"/>
    <n v="148.30000000000001"/>
    <n v="0"/>
    <n v="0"/>
    <n v="0"/>
    <n v="0"/>
    <n v="0"/>
    <x v="1"/>
    <m/>
  </r>
  <r>
    <s v="08.01.2.02.01.09.012"/>
    <s v="08"/>
    <s v="Assetto del territorio ed edilizia abitativa"/>
    <n v="801"/>
    <s v="Urbanistica e assetto del territorio"/>
    <x v="1"/>
    <x v="1"/>
    <x v="405"/>
    <n v="0"/>
    <x v="405"/>
    <n v="2082.5500000000002"/>
    <n v="0"/>
    <m/>
    <n v="0"/>
    <m/>
    <n v="0"/>
    <x v="1"/>
    <m/>
  </r>
  <r>
    <s v="08.01.2.02.01.09.012"/>
    <s v="08"/>
    <s v="Assetto del territorio ed edilizia abitativa"/>
    <n v="801"/>
    <s v="Urbanistica e assetto del territorio"/>
    <x v="1"/>
    <x v="1"/>
    <x v="406"/>
    <m/>
    <x v="406"/>
    <n v="223200"/>
    <n v="0"/>
    <n v="590000"/>
    <n v="0"/>
    <n v="0"/>
    <n v="0"/>
    <x v="1"/>
    <s v="rifatta domanda Ministero "/>
  </r>
  <r>
    <s v="12.09.2.05.99.99.999"/>
    <s v="12"/>
    <s v="Diritti sociali, politiche sociali e famiglia"/>
    <n v="1209"/>
    <s v="Servizio necroscopico e cimiteriale"/>
    <x v="1"/>
    <x v="1"/>
    <x v="407"/>
    <m/>
    <x v="407"/>
    <n v="14000"/>
    <n v="0"/>
    <n v="0"/>
    <n v="0"/>
    <n v="0"/>
    <n v="0"/>
    <x v="1"/>
    <m/>
  </r>
  <r>
    <s v="08.01.2.02.02.02.002"/>
    <s v="08"/>
    <s v="Assetto del territorio ed edilizia abitativa"/>
    <n v="801"/>
    <s v="Urbanistica e assetto del territorio"/>
    <x v="1"/>
    <x v="1"/>
    <x v="408"/>
    <m/>
    <x v="408"/>
    <n v="55000"/>
    <n v="0"/>
    <m/>
    <n v="0"/>
    <n v="0"/>
    <n v="0"/>
    <x v="1"/>
    <s v="Cancelli - compreso interventi di sistemazione muro di Trevasco - valutare inserimento con applicazione avanzo"/>
  </r>
  <r>
    <s v="10.05.2.02.01.09.999"/>
    <s v="10"/>
    <s v="Trasporti e diritto alla mobilità"/>
    <n v="1005"/>
    <s v="Viabilità e infrastrutture stradali"/>
    <x v="1"/>
    <x v="1"/>
    <x v="409"/>
    <n v="0"/>
    <x v="409"/>
    <n v="0"/>
    <n v="0"/>
    <n v="0"/>
    <n v="0"/>
    <n v="0"/>
    <n v="0"/>
    <x v="1"/>
    <m/>
  </r>
  <r>
    <s v="10.05.2.02.01.09.999"/>
    <s v="10"/>
    <s v="Trasporti e diritto alla mobilità"/>
    <n v="1005"/>
    <s v="Viabilità e infrastrutture stradali"/>
    <x v="1"/>
    <x v="1"/>
    <x v="410"/>
    <n v="0"/>
    <x v="410"/>
    <n v="406014.07"/>
    <n v="0"/>
    <n v="0"/>
    <n v="0"/>
    <n v="0"/>
    <n v="0"/>
    <x v="1"/>
    <m/>
  </r>
  <r>
    <s v="08.01.2.02.01.09.012"/>
    <s v="08"/>
    <s v="Assetto del territorio ed edilizia abitativa"/>
    <n v="801"/>
    <s v="Urbanistica e assetto del territorio"/>
    <x v="1"/>
    <x v="1"/>
    <x v="411"/>
    <n v="0"/>
    <x v="411"/>
    <n v="5000"/>
    <n v="5000"/>
    <n v="5000"/>
    <n v="5000"/>
    <n v="5000"/>
    <n v="5000"/>
    <x v="1"/>
    <m/>
  </r>
  <r>
    <s v="10.05.2.02.01.09.012"/>
    <s v="10"/>
    <s v="Trasporti e diritto alla mobilità"/>
    <n v="1005"/>
    <s v="Viabilità e infrastrutture stradali"/>
    <x v="1"/>
    <x v="1"/>
    <x v="412"/>
    <n v="0"/>
    <x v="412"/>
    <n v="250000"/>
    <n v="0"/>
    <n v="0"/>
    <n v="0"/>
    <n v="0"/>
    <n v="0"/>
    <x v="1"/>
    <m/>
  </r>
  <r>
    <s v="08.01.2.02.01.09.012"/>
    <s v="08"/>
    <s v="Assetto del territorio ed edilizia abitativa"/>
    <n v="801"/>
    <s v="Urbanistica e assetto del territorio"/>
    <x v="1"/>
    <x v="1"/>
    <x v="413"/>
    <m/>
    <x v="413"/>
    <n v="120000"/>
    <n v="0"/>
    <n v="100000"/>
    <n v="0"/>
    <n v="0"/>
    <n v="0"/>
    <x v="1"/>
    <s v="finanziata con"/>
  </r>
  <r>
    <s v="03.02.2.04.01.02.005"/>
    <s v="03"/>
    <s v="Ordine pubblico e sicurezza"/>
    <n v="302"/>
    <s v="Sistema integrato di sicurezza urbana"/>
    <x v="1"/>
    <x v="1"/>
    <x v="414"/>
    <n v="0"/>
    <x v="414"/>
    <n v="8000"/>
    <n v="0"/>
    <n v="8000"/>
    <n v="0"/>
    <n v="0"/>
    <n v="0"/>
    <x v="1"/>
    <s v="sentire Cancelli"/>
  </r>
  <r>
    <s v="08.02.2.04.02.01.001"/>
    <s v="08"/>
    <s v="Assetto del territorio ed edilizia abitativa"/>
    <n v="802"/>
    <s v="Edilizia residenziale pubblica e locale e piani di edilizia economico-popolare"/>
    <x v="1"/>
    <x v="1"/>
    <x v="415"/>
    <n v="0"/>
    <x v="415"/>
    <n v="0"/>
    <n v="0"/>
    <n v="0"/>
    <n v="0"/>
    <n v="0"/>
    <n v="0"/>
    <x v="1"/>
    <m/>
  </r>
  <r>
    <s v="08.02.2.02.01.09.002"/>
    <s v="08"/>
    <s v="Assetto del territorio ed edilizia abitativa"/>
    <n v="802"/>
    <s v="Edilizia residenziale pubblica e locale e piani di edilizia economico-popolare"/>
    <x v="1"/>
    <x v="1"/>
    <x v="416"/>
    <n v="0"/>
    <x v="416"/>
    <n v="300000"/>
    <n v="0"/>
    <n v="120000"/>
    <n v="0"/>
    <n v="50000"/>
    <n v="70000"/>
    <x v="1"/>
    <m/>
  </r>
  <r>
    <s v="05.01.2.02.01.09.008"/>
    <s v="05"/>
    <s v="Tutela e valorizzazione dei beni e delle attività culturali"/>
    <n v="501"/>
    <s v="Valorizzazione dei beni di interesse storico"/>
    <x v="1"/>
    <x v="1"/>
    <x v="417"/>
    <n v="0"/>
    <x v="417"/>
    <n v="19200"/>
    <n v="16000"/>
    <n v="8000"/>
    <n v="16000"/>
    <n v="8000"/>
    <n v="8000"/>
    <x v="1"/>
    <m/>
  </r>
  <r>
    <s v="01.06.2.02.01.07.000"/>
    <s v="01"/>
    <s v="Servizi istituzionali,  generali e di gestione "/>
    <n v="106"/>
    <s v="Ufficio tecnico"/>
    <x v="1"/>
    <x v="1"/>
    <x v="418"/>
    <n v="0"/>
    <x v="418"/>
    <n v="12000"/>
    <n v="12000"/>
    <n v="12000"/>
    <n v="12000"/>
    <n v="12000"/>
    <n v="12000"/>
    <x v="1"/>
    <m/>
  </r>
  <r>
    <s v="01.06.2.02.01.06.001"/>
    <s v="01"/>
    <s v="Servizi istituzionali,  generali e di gestione "/>
    <n v="106"/>
    <s v="Ufficio tecnico"/>
    <x v="1"/>
    <x v="1"/>
    <x v="419"/>
    <n v="0"/>
    <x v="419"/>
    <n v="2000"/>
    <n v="2000"/>
    <n v="2000"/>
    <n v="2000"/>
    <n v="2000"/>
    <n v="2000"/>
    <x v="1"/>
    <m/>
  </r>
  <r>
    <s v="10.05.2.02.01.09.012"/>
    <s v="10"/>
    <s v="Trasporti e diritto alla mobilità"/>
    <n v="1005"/>
    <s v="Viabilità e infrastrutture stradali"/>
    <x v="1"/>
    <x v="1"/>
    <x v="420"/>
    <m/>
    <x v="420"/>
    <n v="0"/>
    <n v="0"/>
    <m/>
    <n v="0"/>
    <m/>
    <n v="0"/>
    <x v="1"/>
    <m/>
  </r>
  <r>
    <s v="10.05.2.02.01.09.012"/>
    <s v="10"/>
    <s v="Trasporti e diritto alla mobilità"/>
    <n v="1005"/>
    <s v="Viabilità e infrastrutture stradali"/>
    <x v="1"/>
    <x v="1"/>
    <x v="421"/>
    <n v="0"/>
    <x v="421"/>
    <n v="0"/>
    <n v="0"/>
    <n v="0"/>
    <n v="0"/>
    <n v="0"/>
    <n v="0"/>
    <x v="1"/>
    <m/>
  </r>
  <r>
    <s v="10.05.2.02.01.09.012"/>
    <s v="10"/>
    <s v="Trasporti e diritto alla mobilità"/>
    <n v="1005"/>
    <s v="Viabilità e infrastrutture stradali"/>
    <x v="1"/>
    <x v="1"/>
    <x v="422"/>
    <n v="0"/>
    <x v="422"/>
    <n v="0"/>
    <n v="0"/>
    <n v="0"/>
    <n v="0"/>
    <n v="0"/>
    <n v="0"/>
    <x v="1"/>
    <m/>
  </r>
  <r>
    <s v="10.05.2.02.01.09.012"/>
    <s v="10"/>
    <s v="Trasporti e diritto alla mobilità"/>
    <n v="1005"/>
    <s v="Viabilità e infrastrutture stradali"/>
    <x v="1"/>
    <x v="1"/>
    <x v="423"/>
    <n v="0"/>
    <x v="423"/>
    <n v="1000000"/>
    <n v="0"/>
    <n v="0"/>
    <n v="0"/>
    <n v="0"/>
    <n v="0"/>
    <x v="1"/>
    <m/>
  </r>
  <r>
    <s v="10.05.2.02.01.09.012"/>
    <s v="10"/>
    <s v="Trasporti e diritto alla mobilità"/>
    <n v="1005"/>
    <s v="Viabilità e infrastrutture stradali"/>
    <x v="1"/>
    <x v="1"/>
    <x v="424"/>
    <n v="0"/>
    <x v="424"/>
    <n v="60000"/>
    <n v="60000"/>
    <n v="60000"/>
    <n v="0"/>
    <n v="0"/>
    <n v="0"/>
    <x v="1"/>
    <m/>
  </r>
  <r>
    <s v="50.02.4.03.01.04.003"/>
    <s v="50"/>
    <s v="Debito pubblico"/>
    <n v="5002"/>
    <s v="Quota capitale ammortamento mutui e prestiti obbligazionari"/>
    <x v="3"/>
    <x v="2"/>
    <x v="425"/>
    <n v="0"/>
    <x v="425"/>
    <n v="326000"/>
    <n v="350000"/>
    <n v="326000"/>
    <n v="351000"/>
    <n v="327000"/>
    <n v="259000"/>
    <x v="2"/>
    <m/>
  </r>
  <r>
    <s v="50.02.4.03.01.04.000"/>
    <s v="50"/>
    <s v="Debito pubblico"/>
    <n v="5002"/>
    <s v="Quota capitale ammortamento mutui e prestiti obbligazionari"/>
    <x v="3"/>
    <x v="2"/>
    <x v="426"/>
    <n v="0"/>
    <x v="426"/>
    <n v="71800"/>
    <n v="73000"/>
    <n v="28500"/>
    <n v="30000"/>
    <n v="30000"/>
    <n v="31000"/>
    <x v="2"/>
    <m/>
  </r>
  <r>
    <s v="99.01.7.01.02.02.000"/>
    <s v="99"/>
    <s v="Servizi per conto terzi"/>
    <n v="9901"/>
    <s v="Servizi per conto terzi  - e Partite di giro"/>
    <x v="4"/>
    <x v="3"/>
    <x v="427"/>
    <n v="0"/>
    <x v="427"/>
    <n v="150000"/>
    <n v="150000"/>
    <n v="150000"/>
    <n v="150000"/>
    <n v="150000"/>
    <n v="150000"/>
    <x v="2"/>
    <m/>
  </r>
  <r>
    <s v="99.01.7.01.02.02.000"/>
    <s v="99"/>
    <s v="Servizi per conto terzi"/>
    <n v="9901"/>
    <s v="Servizi per conto terzi  - e Partite di giro"/>
    <x v="4"/>
    <x v="3"/>
    <x v="428"/>
    <n v="0"/>
    <x v="428"/>
    <n v="50000"/>
    <n v="50000"/>
    <n v="50000"/>
    <n v="50000"/>
    <n v="50000"/>
    <n v="50000"/>
    <x v="2"/>
    <m/>
  </r>
  <r>
    <s v="99.01.7.01.02.02.000"/>
    <s v="99"/>
    <s v="Servizi per conto terzi"/>
    <n v="9901"/>
    <s v="Servizi per conto terzi  - e Partite di giro"/>
    <x v="4"/>
    <x v="3"/>
    <x v="429"/>
    <n v="0"/>
    <x v="429"/>
    <n v="1000"/>
    <n v="1000"/>
    <n v="1000"/>
    <n v="1000"/>
    <n v="1000"/>
    <n v="1000"/>
    <x v="2"/>
    <m/>
  </r>
  <r>
    <s v="99.01.7.01.02.02.000"/>
    <s v="99"/>
    <s v="Servizi per conto terzi"/>
    <n v="9901"/>
    <s v="Servizi per conto terzi  - e Partite di giro"/>
    <x v="4"/>
    <x v="3"/>
    <x v="430"/>
    <n v="0"/>
    <x v="430"/>
    <n v="1000"/>
    <n v="1000"/>
    <n v="1000"/>
    <n v="1000"/>
    <n v="1000"/>
    <n v="1000"/>
    <x v="2"/>
    <m/>
  </r>
  <r>
    <s v="99.01.7.01.02.01.000"/>
    <s v="99"/>
    <s v="Servizi per conto terzi"/>
    <n v="9901"/>
    <s v="Servizi per conto terzi  - e Partite di giro"/>
    <x v="4"/>
    <x v="3"/>
    <x v="431"/>
    <n v="0"/>
    <x v="431"/>
    <n v="350000"/>
    <n v="300000"/>
    <n v="350000"/>
    <n v="300000"/>
    <n v="350000"/>
    <n v="350000"/>
    <x v="2"/>
    <m/>
  </r>
  <r>
    <s v="99.01.7.01.02.01.000"/>
    <s v="99"/>
    <s v="Servizi per conto terzi"/>
    <n v="9901"/>
    <s v="Servizi per conto terzi  - e Partite di giro"/>
    <x v="4"/>
    <x v="3"/>
    <x v="432"/>
    <n v="0"/>
    <x v="432"/>
    <n v="50000"/>
    <n v="50000"/>
    <n v="50000"/>
    <n v="50000"/>
    <n v="50000"/>
    <n v="50000"/>
    <x v="2"/>
    <m/>
  </r>
  <r>
    <s v="99.01.7.01.02.99.000"/>
    <s v="99"/>
    <s v="Servizi per conto terzi"/>
    <n v="9901"/>
    <s v="Servizi per conto terzi  - e Partite di giro"/>
    <x v="4"/>
    <x v="3"/>
    <x v="433"/>
    <n v="0"/>
    <x v="433"/>
    <n v="5000"/>
    <n v="5000"/>
    <n v="5000"/>
    <n v="5000"/>
    <n v="5000"/>
    <n v="5000"/>
    <x v="2"/>
    <m/>
  </r>
  <r>
    <s v="99.01.7.02.04.02.000"/>
    <s v="99"/>
    <s v="Servizi per conto terzi"/>
    <n v="9901"/>
    <s v="Servizi per conto terzi  - e Partite di giro"/>
    <x v="4"/>
    <x v="3"/>
    <x v="434"/>
    <n v="0"/>
    <x v="434"/>
    <n v="50000"/>
    <n v="50000"/>
    <n v="50000"/>
    <n v="50000"/>
    <n v="50000"/>
    <n v="50000"/>
    <x v="2"/>
    <m/>
  </r>
  <r>
    <s v="99.01.7.02.04.02.001"/>
    <s v="99"/>
    <s v="Servizi per conto terzi"/>
    <n v="9901"/>
    <s v="Servizi per conto terzi  - e Partite di giro"/>
    <x v="4"/>
    <x v="3"/>
    <x v="435"/>
    <n v="0"/>
    <x v="435"/>
    <n v="5000"/>
    <n v="5000"/>
    <n v="5000"/>
    <n v="5000"/>
    <n v="5000"/>
    <n v="5000"/>
    <x v="5"/>
    <m/>
  </r>
  <r>
    <s v="99.01.7.02.04.02.001"/>
    <s v="99"/>
    <s v="Servizi per conto terzi"/>
    <n v="9901"/>
    <s v="Servizi per conto terzi  - e Partite di giro"/>
    <x v="4"/>
    <x v="3"/>
    <x v="436"/>
    <n v="0"/>
    <x v="436"/>
    <n v="80000"/>
    <n v="80000"/>
    <n v="80000"/>
    <n v="80000"/>
    <n v="80000"/>
    <n v="80000"/>
    <x v="1"/>
    <m/>
  </r>
  <r>
    <s v="99.01.7.02.99.99.999"/>
    <s v="99"/>
    <s v="Servizi per conto terzi"/>
    <n v="9901"/>
    <s v="Servizi per conto terzi  - e Partite di giro"/>
    <x v="4"/>
    <x v="3"/>
    <x v="437"/>
    <n v="0"/>
    <x v="437"/>
    <n v="250000"/>
    <n v="250000"/>
    <n v="250000"/>
    <n v="250000"/>
    <n v="250000"/>
    <n v="250000"/>
    <x v="2"/>
    <m/>
  </r>
  <r>
    <s v="99.01.7.02.99.99.000"/>
    <s v="99"/>
    <s v="Servizi per conto terzi"/>
    <n v="9901"/>
    <s v="Servizi per conto terzi  - e Partite di giro"/>
    <x v="4"/>
    <x v="3"/>
    <x v="438"/>
    <n v="0"/>
    <x v="438"/>
    <n v="40000"/>
    <n v="40000"/>
    <n v="40000"/>
    <n v="40000"/>
    <n v="40000"/>
    <n v="40000"/>
    <x v="0"/>
    <m/>
  </r>
  <r>
    <s v="99.01.7.02.99.99.000"/>
    <s v="99"/>
    <s v="Servizi per conto terzi"/>
    <n v="9901"/>
    <s v="Servizi per conto terzi  - e Partite di giro"/>
    <x v="4"/>
    <x v="3"/>
    <x v="439"/>
    <n v="0"/>
    <x v="439"/>
    <n v="80000"/>
    <n v="80000"/>
    <n v="80000"/>
    <n v="80000"/>
    <n v="80000"/>
    <n v="80000"/>
    <x v="2"/>
    <m/>
  </r>
  <r>
    <s v="99.01.7.01.99.03.001"/>
    <s v="99"/>
    <s v="Servizi per conto terzi"/>
    <n v="9901"/>
    <s v="Servizi per conto terzi  - e Partite di giro"/>
    <x v="4"/>
    <x v="3"/>
    <x v="440"/>
    <n v="0"/>
    <x v="440"/>
    <n v="12500"/>
    <n v="12500"/>
    <n v="12500"/>
    <n v="12500"/>
    <n v="12500"/>
    <n v="12500"/>
    <x v="2"/>
    <m/>
  </r>
  <r>
    <s v="99.01.7.02.99.99.000"/>
    <s v="99"/>
    <s v="Servizi per conto terzi"/>
    <n v="9901"/>
    <s v="Servizi per conto terzi  - e Partite di giro"/>
    <x v="4"/>
    <x v="3"/>
    <x v="441"/>
    <n v="0"/>
    <x v="441"/>
    <n v="35000"/>
    <n v="35000"/>
    <n v="35000"/>
    <n v="35000"/>
    <n v="35000"/>
    <n v="35000"/>
    <x v="1"/>
    <m/>
  </r>
  <r>
    <s v="60.01.5.01.01.01.001"/>
    <s v="60"/>
    <s v="Anticipazioni finanziarie"/>
    <n v="6001"/>
    <s v="Restituzione anticipazionie di tesoreria"/>
    <x v="5"/>
    <x v="4"/>
    <x v="442"/>
    <n v="0"/>
    <x v="442"/>
    <n v="1500000"/>
    <n v="1500000"/>
    <n v="1500000"/>
    <n v="1500000"/>
    <n v="1500000"/>
    <n v="1500000"/>
    <x v="2"/>
    <m/>
  </r>
  <r>
    <s v="99.01.7.01.99.99.999"/>
    <s v="99"/>
    <s v="Servizi per conto terzi"/>
    <n v="9901"/>
    <s v="Servizi per conto terzi  - e Partite di giro"/>
    <x v="4"/>
    <x v="3"/>
    <x v="443"/>
    <n v="0"/>
    <x v="443"/>
    <n v="700000"/>
    <n v="400000"/>
    <n v="700000"/>
    <n v="400000"/>
    <n v="700000"/>
    <n v="700000"/>
    <x v="2"/>
    <m/>
  </r>
  <r>
    <s v="01.10.1.03.02.04.000"/>
    <s v="01"/>
    <s v="Servizi istituzionali,  generali e di gestione "/>
    <n v="110"/>
    <s v="Risorse umane"/>
    <x v="0"/>
    <x v="0"/>
    <x v="444"/>
    <n v="0"/>
    <x v="444"/>
    <n v="5000"/>
    <n v="5000"/>
    <n v="5000"/>
    <n v="5000"/>
    <n v="5000"/>
    <n v="5000"/>
    <x v="0"/>
    <m/>
  </r>
  <r>
    <s v="01.06.1.03.02.09.001"/>
    <s v="01"/>
    <s v="Servizi istituzionali,  generali e di gestione "/>
    <n v="106"/>
    <s v="Ufficio tecnico"/>
    <x v="0"/>
    <x v="0"/>
    <x v="445"/>
    <n v="0"/>
    <x v="445"/>
    <n v="2000"/>
    <n v="2000"/>
    <n v="2000"/>
    <n v="2000"/>
    <n v="2000"/>
    <n v="2000"/>
    <x v="1"/>
    <m/>
  </r>
  <r>
    <s v="01.06.1.03.02.07.002"/>
    <s v="01"/>
    <s v="Servizi istituzionali,  generali e di gestione "/>
    <n v="106"/>
    <s v="Ufficio tecnico"/>
    <x v="0"/>
    <x v="0"/>
    <x v="446"/>
    <n v="0"/>
    <x v="446"/>
    <n v="8752"/>
    <n v="0"/>
    <n v="8752"/>
    <n v="0"/>
    <n v="8752"/>
    <n v="8752"/>
    <x v="1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42">
  <r>
    <s v="0.00.00.00.000"/>
    <s v="E.0.00.00.00.000"/>
    <x v="0"/>
    <x v="0"/>
    <x v="0"/>
    <n v="0"/>
    <x v="0"/>
    <n v="1771634.45"/>
    <m/>
    <n v="2034310.12"/>
    <x v="0"/>
    <x v="0"/>
    <x v="0"/>
    <x v="0"/>
    <m/>
  </r>
  <r>
    <s v="0.00.00.00.000"/>
    <s v="E.0.00.00.00.000"/>
    <x v="0"/>
    <x v="0"/>
    <x v="1"/>
    <n v="0"/>
    <x v="1"/>
    <n v="162671.78"/>
    <m/>
    <n v="126359.86"/>
    <x v="0"/>
    <x v="0"/>
    <x v="0"/>
    <x v="0"/>
    <m/>
  </r>
  <r>
    <s v="0.00.00.00.000"/>
    <s v="E.0.00.00.00.000"/>
    <x v="0"/>
    <x v="0"/>
    <x v="2"/>
    <n v="0"/>
    <x v="2"/>
    <n v="5105123.5599999996"/>
    <m/>
    <n v="4479635.47"/>
    <x v="0"/>
    <x v="0"/>
    <x v="0"/>
    <x v="0"/>
    <m/>
  </r>
  <r>
    <s v="1.01.01.16.001"/>
    <s v="E.1.01.00.00.000"/>
    <x v="1"/>
    <x v="1"/>
    <x v="3"/>
    <n v="0"/>
    <x v="3"/>
    <n v="620000"/>
    <n v="630000"/>
    <n v="865000"/>
    <x v="1"/>
    <x v="1"/>
    <x v="0"/>
    <x v="0"/>
    <m/>
  </r>
  <r>
    <s v="1.01.01.08.002"/>
    <s v="E.1.01.00.00.000"/>
    <x v="1"/>
    <x v="1"/>
    <x v="4"/>
    <n v="0"/>
    <x v="4"/>
    <n v="382272.2"/>
    <n v="240000"/>
    <n v="150000"/>
    <x v="2"/>
    <x v="2"/>
    <x v="0"/>
    <x v="0"/>
    <m/>
  </r>
  <r>
    <s v="1.01.01.99.001"/>
    <s v="E.1.01.00.00.000"/>
    <x v="1"/>
    <x v="1"/>
    <x v="5"/>
    <n v="0"/>
    <x v="5"/>
    <n v="1632000"/>
    <n v="1644000"/>
    <n v="1635000"/>
    <x v="3"/>
    <x v="3"/>
    <x v="0"/>
    <x v="0"/>
    <m/>
  </r>
  <r>
    <s v="1.01.01.06.001"/>
    <s v="E.1.01.00.00.000"/>
    <x v="1"/>
    <x v="1"/>
    <x v="6"/>
    <n v="0"/>
    <x v="6"/>
    <n v="1950000"/>
    <n v="1875000"/>
    <n v="2140000"/>
    <x v="4"/>
    <x v="4"/>
    <x v="0"/>
    <x v="0"/>
    <m/>
  </r>
  <r>
    <s v="1.01.01.61.001"/>
    <s v="E.1.01.00.00.000"/>
    <x v="1"/>
    <x v="1"/>
    <x v="7"/>
    <n v="0"/>
    <x v="7"/>
    <n v="1000000"/>
    <n v="1000000"/>
    <n v="1000000"/>
    <x v="5"/>
    <x v="5"/>
    <x v="0"/>
    <x v="0"/>
    <m/>
  </r>
  <r>
    <s v="1.01.01.61.002"/>
    <s v="E.1.01.00.00.000"/>
    <x v="1"/>
    <x v="1"/>
    <x v="8"/>
    <n v="0"/>
    <x v="8"/>
    <n v="35000"/>
    <n v="35000"/>
    <n v="35000"/>
    <x v="6"/>
    <x v="6"/>
    <x v="0"/>
    <x v="0"/>
    <m/>
  </r>
  <r>
    <s v="1.01.01.99.001"/>
    <s v="E.1.01.00.00.000"/>
    <x v="1"/>
    <x v="1"/>
    <x v="9"/>
    <n v="0"/>
    <x v="9"/>
    <n v="3600"/>
    <n v="50000"/>
    <n v="10000"/>
    <x v="7"/>
    <x v="7"/>
    <x v="0"/>
    <x v="0"/>
    <m/>
  </r>
  <r>
    <s v="2.01.01.01.001"/>
    <s v="E.2.01.00.00.000"/>
    <x v="2"/>
    <x v="2"/>
    <x v="10"/>
    <m/>
    <x v="10"/>
    <n v="4315"/>
    <n v="0"/>
    <m/>
    <x v="8"/>
    <x v="8"/>
    <x v="0"/>
    <x v="1"/>
    <m/>
  </r>
  <r>
    <s v="2.01.01.01.001"/>
    <s v="E.2.01.00.00.000"/>
    <x v="2"/>
    <x v="2"/>
    <x v="11"/>
    <m/>
    <x v="11"/>
    <n v="163000"/>
    <n v="0"/>
    <n v="66000"/>
    <x v="0"/>
    <x v="0"/>
    <x v="0"/>
    <x v="0"/>
    <m/>
  </r>
  <r>
    <s v="2.01.01.01.001"/>
    <s v="E.2.01.00.00.000"/>
    <x v="2"/>
    <x v="2"/>
    <x v="12"/>
    <m/>
    <x v="12"/>
    <n v="28230"/>
    <n v="0"/>
    <n v="42660"/>
    <x v="9"/>
    <x v="0"/>
    <x v="0"/>
    <x v="2"/>
    <m/>
  </r>
  <r>
    <s v="2.01.01.02.003"/>
    <s v="E.2.01.00.00.000"/>
    <x v="2"/>
    <x v="2"/>
    <x v="13"/>
    <n v="0"/>
    <x v="13"/>
    <n v="45200"/>
    <n v="112200"/>
    <m/>
    <x v="8"/>
    <x v="8"/>
    <x v="0"/>
    <x v="2"/>
    <m/>
  </r>
  <r>
    <s v="2.01.01.01.001"/>
    <s v="E.2.01.00.00.000"/>
    <x v="2"/>
    <x v="2"/>
    <x v="14"/>
    <n v="0"/>
    <x v="14"/>
    <m/>
    <m/>
    <m/>
    <x v="8"/>
    <x v="8"/>
    <x v="0"/>
    <x v="2"/>
    <m/>
  </r>
  <r>
    <s v="2.01.01.01.001"/>
    <s v="E.2.01.00.00.000"/>
    <x v="2"/>
    <x v="2"/>
    <x v="15"/>
    <m/>
    <x v="15"/>
    <n v="57000"/>
    <n v="50000"/>
    <n v="60000"/>
    <x v="10"/>
    <x v="9"/>
    <x v="0"/>
    <x v="2"/>
    <m/>
  </r>
  <r>
    <s v="2.01.01.01.001"/>
    <s v="E.2.01.00.00.000"/>
    <x v="2"/>
    <x v="2"/>
    <x v="16"/>
    <m/>
    <x v="16"/>
    <n v="3000"/>
    <n v="3000"/>
    <n v="8000"/>
    <x v="11"/>
    <x v="10"/>
    <x v="0"/>
    <x v="1"/>
    <s v="nel 2022 sono arrivati più soldi del solito. Anci ha ottenuto cambio del calcolo."/>
  </r>
  <r>
    <s v="2.01.01.01.001"/>
    <s v="E.2.01.00.00.000"/>
    <x v="2"/>
    <x v="2"/>
    <x v="17"/>
    <m/>
    <x v="17"/>
    <n v="11430"/>
    <n v="0"/>
    <n v="11430"/>
    <x v="12"/>
    <x v="11"/>
    <x v="0"/>
    <x v="3"/>
    <m/>
  </r>
  <r>
    <s v="2.01.01.01.001"/>
    <s v="E.2.01.00.00.000"/>
    <x v="2"/>
    <x v="2"/>
    <x v="18"/>
    <n v="0"/>
    <x v="18"/>
    <n v="9300"/>
    <n v="9300"/>
    <n v="10000"/>
    <x v="7"/>
    <x v="7"/>
    <x v="0"/>
    <x v="0"/>
    <m/>
  </r>
  <r>
    <s v="4.02.01.02.001"/>
    <s v="E.4.02.00.00.000"/>
    <x v="3"/>
    <x v="3"/>
    <x v="19"/>
    <n v="0"/>
    <x v="19"/>
    <m/>
    <m/>
    <m/>
    <x v="8"/>
    <x v="8"/>
    <x v="0"/>
    <x v="4"/>
    <m/>
  </r>
  <r>
    <s v="2.01.01.01.999"/>
    <s v="E.2.01.00.00.000"/>
    <x v="2"/>
    <x v="2"/>
    <x v="20"/>
    <m/>
    <x v="20"/>
    <m/>
    <m/>
    <n v="6650"/>
    <x v="0"/>
    <x v="0"/>
    <x v="0"/>
    <x v="3"/>
    <m/>
  </r>
  <r>
    <s v="2.01.01.02.001"/>
    <s v="E.2.01.00.00.000"/>
    <x v="2"/>
    <x v="2"/>
    <x v="21"/>
    <n v="0"/>
    <x v="21"/>
    <m/>
    <m/>
    <m/>
    <x v="8"/>
    <x v="8"/>
    <x v="0"/>
    <x v="1"/>
    <m/>
  </r>
  <r>
    <s v="2.01.01.02.001"/>
    <s v="E.2.01.00.00.000"/>
    <x v="2"/>
    <x v="2"/>
    <x v="22"/>
    <m/>
    <x v="22"/>
    <n v="15000"/>
    <n v="15000"/>
    <n v="15000"/>
    <x v="13"/>
    <x v="12"/>
    <x v="0"/>
    <x v="3"/>
    <m/>
  </r>
  <r>
    <s v="2.01.01.01.001"/>
    <s v="E.2.01.00.00.000"/>
    <x v="2"/>
    <x v="2"/>
    <x v="23"/>
    <m/>
    <x v="23"/>
    <n v="53247.07"/>
    <n v="53247.07"/>
    <n v="53247.07"/>
    <x v="14"/>
    <x v="13"/>
    <x v="0"/>
    <x v="3"/>
    <m/>
  </r>
  <r>
    <s v="2.01.01.01.001"/>
    <s v="E.2.01.00.00.000"/>
    <x v="2"/>
    <x v="2"/>
    <x v="24"/>
    <n v="0"/>
    <x v="24"/>
    <n v="8735"/>
    <n v="0"/>
    <n v="8500"/>
    <x v="15"/>
    <x v="14"/>
    <x v="0"/>
    <x v="1"/>
    <m/>
  </r>
  <r>
    <s v="2.01.01.02.003"/>
    <s v="E.2.01.00.00.000"/>
    <x v="2"/>
    <x v="2"/>
    <x v="25"/>
    <m/>
    <x v="25"/>
    <n v="2000"/>
    <n v="0"/>
    <n v="2000"/>
    <x v="16"/>
    <x v="15"/>
    <x v="0"/>
    <x v="3"/>
    <m/>
  </r>
  <r>
    <s v="2.01.01.02.001"/>
    <s v="E.2.01.00.00.000"/>
    <x v="2"/>
    <x v="2"/>
    <x v="26"/>
    <n v="0"/>
    <x v="26"/>
    <n v="0"/>
    <n v="8000"/>
    <m/>
    <x v="8"/>
    <x v="8"/>
    <x v="0"/>
    <x v="3"/>
    <m/>
  </r>
  <r>
    <s v="2.01.01.02.002"/>
    <s v="E.2.01.00.00.000"/>
    <x v="2"/>
    <x v="2"/>
    <x v="27"/>
    <m/>
    <x v="27"/>
    <n v="22025"/>
    <n v="0"/>
    <n v="22025"/>
    <x v="17"/>
    <x v="16"/>
    <x v="0"/>
    <x v="3"/>
    <m/>
  </r>
  <r>
    <s v="2.01.01.02.018"/>
    <s v="E.2.01.00.00.000"/>
    <x v="2"/>
    <x v="2"/>
    <x v="28"/>
    <n v="0"/>
    <x v="28"/>
    <n v="2400"/>
    <n v="2400"/>
    <n v="2400"/>
    <x v="18"/>
    <x v="17"/>
    <x v="0"/>
    <x v="3"/>
    <m/>
  </r>
  <r>
    <s v="2.01.01.02.018"/>
    <s v="E.2.01.00.00.000"/>
    <x v="2"/>
    <x v="2"/>
    <x v="29"/>
    <m/>
    <x v="29"/>
    <n v="33000"/>
    <n v="52227"/>
    <n v="52250"/>
    <x v="19"/>
    <x v="18"/>
    <x v="0"/>
    <x v="3"/>
    <m/>
  </r>
  <r>
    <s v="4.02.01.01.001"/>
    <s v="E.4.02.00.00.000"/>
    <x v="3"/>
    <x v="3"/>
    <x v="30"/>
    <m/>
    <x v="30"/>
    <n v="15000"/>
    <n v="0"/>
    <m/>
    <x v="8"/>
    <x v="8"/>
    <x v="0"/>
    <x v="4"/>
    <m/>
  </r>
  <r>
    <s v="2.01.01.02.001"/>
    <s v="E.2.01.00.00.000"/>
    <x v="2"/>
    <x v="2"/>
    <x v="31"/>
    <m/>
    <x v="31"/>
    <n v="48000"/>
    <n v="48000"/>
    <n v="48000"/>
    <x v="20"/>
    <x v="19"/>
    <x v="0"/>
    <x v="3"/>
    <m/>
  </r>
  <r>
    <s v="2.01.01.02.001"/>
    <s v="E.2.01.00.00.000"/>
    <x v="2"/>
    <x v="2"/>
    <x v="32"/>
    <n v="0"/>
    <x v="32"/>
    <n v="15000"/>
    <n v="15000"/>
    <n v="15000"/>
    <x v="13"/>
    <x v="12"/>
    <x v="0"/>
    <x v="3"/>
    <m/>
  </r>
  <r>
    <s v="2.01.01.01.001"/>
    <s v="E.2.01.00.00.000"/>
    <x v="2"/>
    <x v="2"/>
    <x v="33"/>
    <n v="0"/>
    <x v="33"/>
    <n v="32053.599999999999"/>
    <n v="32053.599999999999"/>
    <n v="32053.599999999999"/>
    <x v="21"/>
    <x v="20"/>
    <x v="0"/>
    <x v="3"/>
    <m/>
  </r>
  <r>
    <s v="2.01.01.02.001"/>
    <s v="E.2.01.00.00.000"/>
    <x v="2"/>
    <x v="2"/>
    <x v="34"/>
    <n v="0"/>
    <x v="34"/>
    <n v="0"/>
    <n v="0"/>
    <m/>
    <x v="8"/>
    <x v="8"/>
    <x v="0"/>
    <x v="3"/>
    <m/>
  </r>
  <r>
    <s v="3.01.03.01.002"/>
    <s v="E.3.01.00.00.000"/>
    <x v="4"/>
    <x v="4"/>
    <x v="35"/>
    <m/>
    <x v="35"/>
    <n v="224327"/>
    <n v="140000"/>
    <n v="250000"/>
    <x v="22"/>
    <x v="21"/>
    <x v="0"/>
    <x v="4"/>
    <m/>
  </r>
  <r>
    <s v="3.01.03.01.002"/>
    <s v="E.3.01.00.00.000"/>
    <x v="4"/>
    <x v="4"/>
    <x v="36"/>
    <n v="0"/>
    <x v="36"/>
    <m/>
    <m/>
    <m/>
    <x v="8"/>
    <x v="8"/>
    <x v="0"/>
    <x v="0"/>
    <m/>
  </r>
  <r>
    <s v="3.01.02.01.032"/>
    <s v="E.3.01.00.00.000"/>
    <x v="4"/>
    <x v="4"/>
    <x v="37"/>
    <n v="0"/>
    <x v="37"/>
    <n v="20000"/>
    <n v="20000"/>
    <n v="20000"/>
    <x v="23"/>
    <x v="22"/>
    <x v="0"/>
    <x v="2"/>
    <m/>
  </r>
  <r>
    <s v="3.01.02.01.032"/>
    <s v="E.3.01.00.00.000"/>
    <x v="4"/>
    <x v="4"/>
    <x v="38"/>
    <n v="0"/>
    <x v="38"/>
    <n v="79500"/>
    <n v="60000"/>
    <n v="75000"/>
    <x v="24"/>
    <x v="23"/>
    <x v="0"/>
    <x v="4"/>
    <m/>
  </r>
  <r>
    <s v="3.01.02.01.033"/>
    <s v="E.3.01.00.00.000"/>
    <x v="4"/>
    <x v="4"/>
    <x v="39"/>
    <n v="0"/>
    <x v="39"/>
    <n v="10000"/>
    <n v="10000"/>
    <n v="10000"/>
    <x v="7"/>
    <x v="7"/>
    <x v="0"/>
    <x v="2"/>
    <m/>
  </r>
  <r>
    <s v="3.01.02.01.032"/>
    <s v="E.3.01.00.00.000"/>
    <x v="4"/>
    <x v="4"/>
    <x v="40"/>
    <n v="0"/>
    <x v="40"/>
    <n v="1000"/>
    <n v="1000"/>
    <n v="1000"/>
    <x v="25"/>
    <x v="24"/>
    <x v="0"/>
    <x v="2"/>
    <m/>
  </r>
  <r>
    <s v="3.01.02.01.016"/>
    <s v="E.3.01.00.00.000"/>
    <x v="4"/>
    <x v="4"/>
    <x v="41"/>
    <n v="0"/>
    <x v="41"/>
    <n v="15000"/>
    <n v="15000"/>
    <n v="13000"/>
    <x v="26"/>
    <x v="25"/>
    <x v="0"/>
    <x v="1"/>
    <s v="con cambio orari scuole e  con carpooling ci si aspetta meno utenti"/>
  </r>
  <r>
    <s v="3.01.02.01.002"/>
    <s v="E.3.01.00.00.000"/>
    <x v="4"/>
    <x v="4"/>
    <x v="42"/>
    <n v="0"/>
    <x v="42"/>
    <n v="185000"/>
    <n v="185000"/>
    <n v="225000"/>
    <x v="27"/>
    <x v="26"/>
    <x v="0"/>
    <x v="3"/>
    <m/>
  </r>
  <r>
    <s v="3.01.02.01.002"/>
    <s v="E.3.01.00.00.000"/>
    <x v="4"/>
    <x v="4"/>
    <x v="43"/>
    <n v="0"/>
    <x v="43"/>
    <n v="78000"/>
    <n v="78000"/>
    <n v="80000"/>
    <x v="28"/>
    <x v="27"/>
    <x v="0"/>
    <x v="3"/>
    <m/>
  </r>
  <r>
    <s v="3.05.99.99.999"/>
    <s v="E.3.05.00.00.000"/>
    <x v="4"/>
    <x v="4"/>
    <x v="44"/>
    <n v="0"/>
    <x v="44"/>
    <m/>
    <m/>
    <m/>
    <x v="8"/>
    <x v="8"/>
    <x v="0"/>
    <x v="3"/>
    <m/>
  </r>
  <r>
    <s v="3.02.01.02.001"/>
    <s v="E.3.02.00.00.000"/>
    <x v="4"/>
    <x v="4"/>
    <x v="45"/>
    <m/>
    <x v="45"/>
    <n v="20673"/>
    <n v="0"/>
    <m/>
    <x v="8"/>
    <x v="8"/>
    <x v="0"/>
    <x v="0"/>
    <m/>
  </r>
  <r>
    <s v="3.02.02.01.002"/>
    <s v="E.3.02.00.00.000"/>
    <x v="4"/>
    <x v="4"/>
    <x v="46"/>
    <m/>
    <x v="46"/>
    <n v="83500"/>
    <n v="0"/>
    <n v="0"/>
    <x v="29"/>
    <x v="28"/>
    <x v="0"/>
    <x v="2"/>
    <m/>
  </r>
  <r>
    <s v="3.02.02.01.003"/>
    <s v="E.3.02.00.00.000"/>
    <x v="4"/>
    <x v="4"/>
    <x v="47"/>
    <n v="0"/>
    <x v="47"/>
    <n v="118161"/>
    <n v="40000"/>
    <n v="50000"/>
    <x v="30"/>
    <x v="29"/>
    <x v="0"/>
    <x v="4"/>
    <m/>
  </r>
  <r>
    <s v="3.05.99.99.999"/>
    <s v="E.3.05.00.00.000"/>
    <x v="4"/>
    <x v="4"/>
    <x v="48"/>
    <m/>
    <x v="48"/>
    <m/>
    <m/>
    <n v="100000"/>
    <x v="0"/>
    <x v="0"/>
    <x v="0"/>
    <x v="2"/>
    <m/>
  </r>
  <r>
    <s v="3.02.02.01.002"/>
    <s v="E.3.02.00.00.000"/>
    <x v="4"/>
    <x v="4"/>
    <x v="49"/>
    <m/>
    <x v="49"/>
    <n v="0"/>
    <m/>
    <n v="90000"/>
    <x v="0"/>
    <x v="0"/>
    <x v="0"/>
    <x v="5"/>
    <m/>
  </r>
  <r>
    <s v="2.01.01.02.003"/>
    <s v="E.2.01.00.00.000"/>
    <x v="2"/>
    <x v="2"/>
    <x v="50"/>
    <m/>
    <x v="50"/>
    <n v="0"/>
    <m/>
    <n v="75000"/>
    <x v="0"/>
    <x v="0"/>
    <x v="0"/>
    <x v="5"/>
    <m/>
  </r>
  <r>
    <s v="2.01.01.02.003"/>
    <s v="E.2.01.00.00.000"/>
    <x v="2"/>
    <x v="2"/>
    <x v="51"/>
    <m/>
    <x v="51"/>
    <n v="0"/>
    <m/>
    <n v="81000"/>
    <x v="0"/>
    <x v="0"/>
    <x v="0"/>
    <x v="5"/>
    <m/>
  </r>
  <r>
    <s v="3.01.03.01.001"/>
    <s v="E.3.01.00.00.000"/>
    <x v="4"/>
    <x v="4"/>
    <x v="52"/>
    <n v="0"/>
    <x v="52"/>
    <n v="24000"/>
    <n v="24000"/>
    <n v="24000"/>
    <x v="31"/>
    <x v="30"/>
    <x v="0"/>
    <x v="4"/>
    <m/>
  </r>
  <r>
    <s v="3.01.03.01.003"/>
    <s v="E.3.01.00.00.000"/>
    <x v="4"/>
    <x v="4"/>
    <x v="53"/>
    <n v="0"/>
    <x v="53"/>
    <n v="68000"/>
    <n v="50000"/>
    <n v="90000"/>
    <x v="29"/>
    <x v="28"/>
    <x v="0"/>
    <x v="0"/>
    <m/>
  </r>
  <r>
    <s v="3.01.03.01.001"/>
    <s v="E.3.01.00.00.000"/>
    <x v="4"/>
    <x v="4"/>
    <x v="54"/>
    <n v="0"/>
    <x v="54"/>
    <n v="2000"/>
    <n v="2000"/>
    <n v="2000"/>
    <x v="16"/>
    <x v="15"/>
    <x v="0"/>
    <x v="4"/>
    <m/>
  </r>
  <r>
    <s v="3.01.03.01.001"/>
    <s v="E.3.01.00.00.000"/>
    <x v="4"/>
    <x v="4"/>
    <x v="55"/>
    <n v="0"/>
    <x v="55"/>
    <n v="130000"/>
    <n v="130000"/>
    <n v="130000"/>
    <x v="32"/>
    <x v="31"/>
    <x v="0"/>
    <x v="4"/>
    <m/>
  </r>
  <r>
    <s v="3.01.02.01.006"/>
    <s v="E.3.01.00.00.000"/>
    <x v="4"/>
    <x v="4"/>
    <x v="56"/>
    <n v="0"/>
    <x v="56"/>
    <n v="56000"/>
    <n v="35000"/>
    <n v="60000"/>
    <x v="10"/>
    <x v="9"/>
    <x v="0"/>
    <x v="1"/>
    <s v="2023 AUMENTO TARIFFE"/>
  </r>
  <r>
    <s v="3.01.02.01.006"/>
    <s v="E.3.01.00.00.000"/>
    <x v="4"/>
    <x v="4"/>
    <x v="57"/>
    <n v="0"/>
    <x v="57"/>
    <n v="7000"/>
    <n v="7000"/>
    <n v="7000"/>
    <x v="33"/>
    <x v="32"/>
    <x v="0"/>
    <x v="1"/>
    <m/>
  </r>
  <r>
    <s v="3.01.02.01.013"/>
    <s v="E.3.01.00.00.000"/>
    <x v="4"/>
    <x v="4"/>
    <x v="58"/>
    <m/>
    <x v="58"/>
    <m/>
    <m/>
    <n v="15000"/>
    <x v="13"/>
    <x v="12"/>
    <x v="0"/>
    <x v="6"/>
    <m/>
  </r>
  <r>
    <s v="3.01.03.01.001"/>
    <s v="E.3.01.00.00.000"/>
    <x v="4"/>
    <x v="4"/>
    <x v="59"/>
    <n v="0"/>
    <x v="59"/>
    <n v="201000"/>
    <n v="201000"/>
    <n v="201000"/>
    <x v="34"/>
    <x v="33"/>
    <x v="0"/>
    <x v="0"/>
    <m/>
  </r>
  <r>
    <s v="2.01.01.01.003"/>
    <s v="E.2.01.00.00.000"/>
    <x v="2"/>
    <x v="2"/>
    <x v="60"/>
    <n v="0"/>
    <x v="60"/>
    <m/>
    <m/>
    <m/>
    <x v="8"/>
    <x v="8"/>
    <x v="0"/>
    <x v="3"/>
    <m/>
  </r>
  <r>
    <s v="2.01.02.01.001"/>
    <s v="E.2.01.00.00.000"/>
    <x v="2"/>
    <x v="2"/>
    <x v="61"/>
    <n v="0"/>
    <x v="61"/>
    <m/>
    <m/>
    <m/>
    <x v="8"/>
    <x v="8"/>
    <x v="0"/>
    <x v="3"/>
    <m/>
  </r>
  <r>
    <s v="3.01.02.01.013"/>
    <s v="E.3.01.00.00.000"/>
    <x v="4"/>
    <x v="4"/>
    <x v="62"/>
    <n v="0"/>
    <x v="62"/>
    <n v="2000"/>
    <n v="2000"/>
    <n v="2000"/>
    <x v="16"/>
    <x v="15"/>
    <x v="0"/>
    <x v="1"/>
    <s v="pareggia il capitolo di spesa per i corsi culturali: 3791"/>
  </r>
  <r>
    <s v="3.01.01.01.999"/>
    <s v="E.3.01.00.00.000"/>
    <x v="4"/>
    <x v="4"/>
    <x v="63"/>
    <n v="0"/>
    <x v="63"/>
    <n v="500"/>
    <n v="500"/>
    <n v="500"/>
    <x v="35"/>
    <x v="34"/>
    <x v="0"/>
    <x v="1"/>
    <m/>
  </r>
  <r>
    <s v="3.01.01.01.001"/>
    <s v="E.3.01.00.00.000"/>
    <x v="4"/>
    <x v="4"/>
    <x v="64"/>
    <n v="0"/>
    <x v="64"/>
    <n v="2000"/>
    <n v="2000"/>
    <n v="2000"/>
    <x v="16"/>
    <x v="15"/>
    <x v="0"/>
    <x v="1"/>
    <m/>
  </r>
  <r>
    <s v="3.01.03.02.002"/>
    <s v="E.3.01.00.00.000"/>
    <x v="4"/>
    <x v="4"/>
    <x v="65"/>
    <n v="0"/>
    <x v="65"/>
    <n v="38000"/>
    <n v="38000"/>
    <n v="38000"/>
    <x v="36"/>
    <x v="35"/>
    <x v="0"/>
    <x v="3"/>
    <m/>
  </r>
  <r>
    <s v="3.01.02.01.018"/>
    <s v="E.3.01.00.00.000"/>
    <x v="4"/>
    <x v="4"/>
    <x v="66"/>
    <n v="0"/>
    <x v="66"/>
    <n v="16100"/>
    <n v="5500"/>
    <n v="18000"/>
    <x v="37"/>
    <x v="36"/>
    <x v="0"/>
    <x v="1"/>
    <s v="2023 AUMENTO TARIFFE : ~+15%"/>
  </r>
  <r>
    <s v="3.01.03.02.002"/>
    <s v="E.3.01.00.00.000"/>
    <x v="4"/>
    <x v="4"/>
    <x v="67"/>
    <n v="0"/>
    <x v="67"/>
    <n v="140000"/>
    <n v="140000"/>
    <n v="109250"/>
    <x v="38"/>
    <x v="37"/>
    <x v="0"/>
    <x v="0"/>
    <m/>
  </r>
  <r>
    <s v="3.01.03.02.002"/>
    <s v="E.3.01.00.00.000"/>
    <x v="4"/>
    <x v="4"/>
    <x v="68"/>
    <n v="0"/>
    <x v="68"/>
    <n v="38300"/>
    <n v="27000"/>
    <n v="38300"/>
    <x v="39"/>
    <x v="38"/>
    <x v="0"/>
    <x v="0"/>
    <m/>
  </r>
  <r>
    <s v="3.01.03.02.002"/>
    <s v="E.3.01.00.00.000"/>
    <x v="4"/>
    <x v="4"/>
    <x v="69"/>
    <n v="0"/>
    <x v="69"/>
    <n v="12700"/>
    <n v="12000"/>
    <n v="12700"/>
    <x v="40"/>
    <x v="39"/>
    <x v="0"/>
    <x v="0"/>
    <s v="ISTAT???"/>
  </r>
  <r>
    <s v="3.01.03.02.002"/>
    <s v="E.3.01.00.00.000"/>
    <x v="4"/>
    <x v="4"/>
    <x v="70"/>
    <n v="0"/>
    <x v="70"/>
    <n v="1700"/>
    <n v="1700"/>
    <n v="1700"/>
    <x v="41"/>
    <x v="40"/>
    <x v="0"/>
    <x v="0"/>
    <m/>
  </r>
  <r>
    <s v="3.01.03.02.002"/>
    <s v="E.3.01.00.00.000"/>
    <x v="4"/>
    <x v="4"/>
    <x v="71"/>
    <n v="0"/>
    <x v="71"/>
    <n v="8040"/>
    <n v="8040"/>
    <n v="8040"/>
    <x v="42"/>
    <x v="41"/>
    <x v="0"/>
    <x v="1"/>
    <m/>
  </r>
  <r>
    <s v="3.01.03.02.002"/>
    <s v="E.3.01.00.00.000"/>
    <x v="4"/>
    <x v="4"/>
    <x v="72"/>
    <n v="0"/>
    <x v="72"/>
    <n v="5000"/>
    <n v="5000"/>
    <n v="10000"/>
    <x v="7"/>
    <x v="7"/>
    <x v="0"/>
    <x v="3"/>
    <s v="perché aumentato?"/>
  </r>
  <r>
    <s v="3.03.03.04.001"/>
    <s v="E.3.03.00.00.000"/>
    <x v="4"/>
    <x v="4"/>
    <x v="73"/>
    <n v="0"/>
    <x v="73"/>
    <n v="90"/>
    <n v="90"/>
    <n v="90"/>
    <x v="43"/>
    <x v="42"/>
    <x v="0"/>
    <x v="0"/>
    <m/>
  </r>
  <r>
    <s v="3.05.02.02.002"/>
    <s v="E.3.05.00.00.000"/>
    <x v="4"/>
    <x v="4"/>
    <x v="74"/>
    <n v="0"/>
    <x v="74"/>
    <n v="120000"/>
    <n v="120000"/>
    <n v="120000"/>
    <x v="38"/>
    <x v="43"/>
    <x v="0"/>
    <x v="0"/>
    <m/>
  </r>
  <r>
    <s v="3.05.99.99.999"/>
    <s v="E.3.05.00.00.000"/>
    <x v="4"/>
    <x v="4"/>
    <x v="75"/>
    <n v="0"/>
    <x v="75"/>
    <n v="40000"/>
    <n v="40000"/>
    <n v="45363.33"/>
    <x v="44"/>
    <x v="44"/>
    <x v="0"/>
    <x v="0"/>
    <m/>
  </r>
  <r>
    <s v="3.05.99.99.999"/>
    <s v="E.3.05.00.00.000"/>
    <x v="4"/>
    <x v="4"/>
    <x v="76"/>
    <m/>
    <x v="76"/>
    <n v="5000"/>
    <n v="5000"/>
    <n v="5000"/>
    <x v="45"/>
    <x v="45"/>
    <x v="0"/>
    <x v="3"/>
    <m/>
  </r>
  <r>
    <s v="3.05.99.99.999"/>
    <s v="E.3.05.00.00.000"/>
    <x v="4"/>
    <x v="4"/>
    <x v="77"/>
    <m/>
    <x v="77"/>
    <n v="100"/>
    <n v="100"/>
    <n v="100"/>
    <x v="46"/>
    <x v="46"/>
    <x v="0"/>
    <x v="4"/>
    <m/>
  </r>
  <r>
    <s v="3.05.99.99.999"/>
    <s v="E.3.05.00.00.000"/>
    <x v="4"/>
    <x v="4"/>
    <x v="78"/>
    <m/>
    <x v="78"/>
    <n v="700"/>
    <n v="700"/>
    <n v="700"/>
    <x v="47"/>
    <x v="47"/>
    <x v="0"/>
    <x v="4"/>
    <m/>
  </r>
  <r>
    <s v="3.01.02.01.999"/>
    <s v="E.3.01.00.00.000"/>
    <x v="4"/>
    <x v="4"/>
    <x v="79"/>
    <m/>
    <x v="79"/>
    <n v="85000"/>
    <n v="85000"/>
    <n v="60000"/>
    <x v="10"/>
    <x v="9"/>
    <x v="0"/>
    <x v="3"/>
    <m/>
  </r>
  <r>
    <s v="3.04.03.01.001"/>
    <s v="E.3.04.00.00.000"/>
    <x v="4"/>
    <x v="4"/>
    <x v="80"/>
    <m/>
    <x v="80"/>
    <n v="55500"/>
    <n v="70000"/>
    <n v="100000"/>
    <x v="48"/>
    <x v="48"/>
    <x v="0"/>
    <x v="0"/>
    <m/>
  </r>
  <r>
    <s v="3.05.99.99.999"/>
    <s v="E.3.05.00.00.000"/>
    <x v="4"/>
    <x v="4"/>
    <x v="81"/>
    <n v="0"/>
    <x v="81"/>
    <n v="10000"/>
    <n v="10000"/>
    <n v="10000"/>
    <x v="7"/>
    <x v="7"/>
    <x v="0"/>
    <x v="3"/>
    <m/>
  </r>
  <r>
    <s v="3.05.99.99.999"/>
    <s v="E.3.05.00.00.000"/>
    <x v="4"/>
    <x v="4"/>
    <x v="82"/>
    <n v="0"/>
    <x v="82"/>
    <n v="2000"/>
    <n v="2000"/>
    <n v="2000"/>
    <x v="16"/>
    <x v="15"/>
    <x v="0"/>
    <x v="0"/>
    <m/>
  </r>
  <r>
    <s v="3.05.01.01.001"/>
    <s v="E.3.05.00.00.000"/>
    <x v="4"/>
    <x v="4"/>
    <x v="83"/>
    <n v="0"/>
    <x v="83"/>
    <n v="20000"/>
    <n v="20000"/>
    <n v="15000"/>
    <x v="13"/>
    <x v="12"/>
    <x v="0"/>
    <x v="4"/>
    <m/>
  </r>
  <r>
    <s v="3.05.99.99.999"/>
    <s v="E.3.05.00.00.000"/>
    <x v="4"/>
    <x v="4"/>
    <x v="84"/>
    <n v="0"/>
    <x v="84"/>
    <n v="70000"/>
    <n v="100000"/>
    <n v="100000"/>
    <x v="29"/>
    <x v="28"/>
    <x v="0"/>
    <x v="4"/>
    <m/>
  </r>
  <r>
    <s v="3.05.99.99.999"/>
    <s v="E.3.05.00.00.000"/>
    <x v="4"/>
    <x v="4"/>
    <x v="85"/>
    <n v="0"/>
    <x v="85"/>
    <n v="61300"/>
    <n v="0"/>
    <m/>
    <x v="8"/>
    <x v="8"/>
    <x v="0"/>
    <x v="0"/>
    <m/>
  </r>
  <r>
    <s v="3.05.99.99.999"/>
    <s v="E.3.05.00.00.000"/>
    <x v="4"/>
    <x v="4"/>
    <x v="86"/>
    <n v="0"/>
    <x v="86"/>
    <n v="15000"/>
    <n v="15000"/>
    <n v="15000"/>
    <x v="13"/>
    <x v="12"/>
    <x v="0"/>
    <x v="4"/>
    <m/>
  </r>
  <r>
    <s v="3.05.99.99.999"/>
    <s v="E.3.05.00.00.000"/>
    <x v="4"/>
    <x v="4"/>
    <x v="87"/>
    <n v="0"/>
    <x v="87"/>
    <n v="17000"/>
    <n v="12000"/>
    <m/>
    <x v="8"/>
    <x v="8"/>
    <x v="0"/>
    <x v="1"/>
    <s v="Da agosto 2022 le utenze sono  intestate a Gherim."/>
  </r>
  <r>
    <s v="3.05.99.99.999"/>
    <s v="E.3.05.00.00.000"/>
    <x v="4"/>
    <x v="4"/>
    <x v="88"/>
    <n v="0"/>
    <x v="88"/>
    <n v="6000"/>
    <n v="6000"/>
    <n v="34650"/>
    <x v="49"/>
    <x v="49"/>
    <x v="0"/>
    <x v="3"/>
    <m/>
  </r>
  <r>
    <s v="3.05.99.99.999"/>
    <s v="E.3.05.00.00.000"/>
    <x v="4"/>
    <x v="4"/>
    <x v="89"/>
    <n v="0"/>
    <x v="89"/>
    <n v="1000"/>
    <n v="1000"/>
    <n v="1000"/>
    <x v="25"/>
    <x v="24"/>
    <x v="0"/>
    <x v="4"/>
    <m/>
  </r>
  <r>
    <s v="5.01.01.03.002"/>
    <s v="E.5.01.00.00.000"/>
    <x v="5"/>
    <x v="5"/>
    <x v="90"/>
    <n v="0"/>
    <x v="90"/>
    <m/>
    <m/>
    <m/>
    <x v="8"/>
    <x v="8"/>
    <x v="0"/>
    <x v="0"/>
    <m/>
  </r>
  <r>
    <s v="4.04.01.08.000"/>
    <s v="E.4.04.00.00.000"/>
    <x v="3"/>
    <x v="3"/>
    <x v="91"/>
    <n v="0"/>
    <x v="91"/>
    <n v="195000"/>
    <n v="30000"/>
    <n v="90000"/>
    <x v="50"/>
    <x v="50"/>
    <x v="0"/>
    <x v="4"/>
    <m/>
  </r>
  <r>
    <s v="4.05.04.99.999"/>
    <s v="E.4.05.00.00.000"/>
    <x v="3"/>
    <x v="3"/>
    <x v="92"/>
    <n v="0"/>
    <x v="92"/>
    <n v="10000"/>
    <n v="10000"/>
    <n v="10000"/>
    <x v="7"/>
    <x v="7"/>
    <x v="0"/>
    <x v="4"/>
    <m/>
  </r>
  <r>
    <s v="4.02.01.02.001"/>
    <s v="E.4.02.00.00.000"/>
    <x v="3"/>
    <x v="3"/>
    <x v="93"/>
    <m/>
    <x v="93"/>
    <n v="22500"/>
    <n v="0"/>
    <m/>
    <x v="8"/>
    <x v="8"/>
    <x v="0"/>
    <x v="4"/>
    <m/>
  </r>
  <r>
    <s v="4.02.01.02.001"/>
    <s v="E.4.02.00.00.000"/>
    <x v="3"/>
    <x v="3"/>
    <x v="94"/>
    <n v="0"/>
    <x v="94"/>
    <n v="150000"/>
    <n v="0"/>
    <m/>
    <x v="8"/>
    <x v="8"/>
    <x v="0"/>
    <x v="4"/>
    <m/>
  </r>
  <r>
    <s v="4.02.02.01.001"/>
    <s v="E.4.02.00.00.000"/>
    <x v="3"/>
    <x v="3"/>
    <x v="95"/>
    <n v="0"/>
    <x v="95"/>
    <n v="20000"/>
    <n v="20000"/>
    <n v="20000"/>
    <x v="23"/>
    <x v="22"/>
    <x v="0"/>
    <x v="4"/>
    <m/>
  </r>
  <r>
    <s v="4.02.01.02.001"/>
    <s v="E.4.02.00.00.000"/>
    <x v="3"/>
    <x v="3"/>
    <x v="96"/>
    <n v="0"/>
    <x v="96"/>
    <n v="50000"/>
    <n v="0"/>
    <m/>
    <x v="8"/>
    <x v="8"/>
    <x v="0"/>
    <x v="4"/>
    <m/>
  </r>
  <r>
    <s v="4.02.01.02.001"/>
    <s v="E.4.02.00.00.000"/>
    <x v="3"/>
    <x v="3"/>
    <x v="97"/>
    <n v="0"/>
    <x v="97"/>
    <n v="500000"/>
    <n v="0"/>
    <m/>
    <x v="8"/>
    <x v="8"/>
    <x v="0"/>
    <x v="4"/>
    <m/>
  </r>
  <r>
    <s v="4.03.10.02.006"/>
    <s v="E.4.03.00.00.000"/>
    <x v="3"/>
    <x v="3"/>
    <x v="98"/>
    <n v="0"/>
    <x v="98"/>
    <m/>
    <m/>
    <m/>
    <x v="8"/>
    <x v="8"/>
    <x v="0"/>
    <x v="4"/>
    <m/>
  </r>
  <r>
    <s v="4.03.01.01.001"/>
    <s v="E.4.03.00.00.000"/>
    <x v="3"/>
    <x v="3"/>
    <x v="99"/>
    <n v="0"/>
    <x v="99"/>
    <m/>
    <m/>
    <m/>
    <x v="8"/>
    <x v="8"/>
    <x v="0"/>
    <x v="4"/>
    <m/>
  </r>
  <r>
    <s v="4.03.01.01.001"/>
    <s v="E.4.03.00.00.000"/>
    <x v="3"/>
    <x v="3"/>
    <x v="100"/>
    <n v="0"/>
    <x v="100"/>
    <m/>
    <m/>
    <n v="85000"/>
    <x v="13"/>
    <x v="12"/>
    <x v="0"/>
    <x v="4"/>
    <m/>
  </r>
  <r>
    <s v="4.03.01.01.001"/>
    <s v="E.4.03.00.00.000"/>
    <x v="3"/>
    <x v="3"/>
    <x v="101"/>
    <n v="0"/>
    <x v="101"/>
    <m/>
    <m/>
    <m/>
    <x v="8"/>
    <x v="8"/>
    <x v="0"/>
    <x v="4"/>
    <m/>
  </r>
  <r>
    <s v="4.03.01.01.001"/>
    <s v="E.4.03.00.00.000"/>
    <x v="3"/>
    <x v="3"/>
    <x v="102"/>
    <n v="0"/>
    <x v="102"/>
    <m/>
    <m/>
    <m/>
    <x v="8"/>
    <x v="8"/>
    <x v="0"/>
    <x v="4"/>
    <m/>
  </r>
  <r>
    <s v="4.03.01.02.006"/>
    <s v="E.4.03.00.00.000"/>
    <x v="3"/>
    <x v="3"/>
    <x v="103"/>
    <n v="0"/>
    <x v="103"/>
    <n v="260000"/>
    <n v="0"/>
    <n v="260000"/>
    <x v="0"/>
    <x v="0"/>
    <x v="0"/>
    <x v="4"/>
    <m/>
  </r>
  <r>
    <s v="4.03.10.02.006"/>
    <s v="E.4.03.00.00.000"/>
    <x v="3"/>
    <x v="3"/>
    <x v="104"/>
    <m/>
    <x v="104"/>
    <n v="60000"/>
    <n v="60000"/>
    <n v="30000"/>
    <x v="0"/>
    <x v="0"/>
    <x v="0"/>
    <x v="4"/>
    <m/>
  </r>
  <r>
    <s v="4.02.01.01.001"/>
    <s v="E.4.02.00.00.000"/>
    <x v="3"/>
    <x v="3"/>
    <x v="105"/>
    <m/>
    <x v="105"/>
    <n v="21463.200000000001"/>
    <n v="0"/>
    <m/>
    <x v="8"/>
    <x v="8"/>
    <x v="0"/>
    <x v="1"/>
    <m/>
  </r>
  <r>
    <s v="4.02.01.01.999"/>
    <s v="E.4.02.00.00.000"/>
    <x v="3"/>
    <x v="3"/>
    <x v="106"/>
    <m/>
    <x v="106"/>
    <m/>
    <m/>
    <n v="367526"/>
    <x v="0"/>
    <x v="0"/>
    <x v="0"/>
    <x v="2"/>
    <m/>
  </r>
  <r>
    <s v="4.02.01.01.999"/>
    <s v="E.4.02.00.00.000"/>
    <x v="3"/>
    <x v="3"/>
    <x v="107"/>
    <n v="0"/>
    <x v="107"/>
    <m/>
    <m/>
    <m/>
    <x v="8"/>
    <x v="8"/>
    <x v="0"/>
    <x v="4"/>
    <m/>
  </r>
  <r>
    <s v="7.01.01.01.001"/>
    <s v="E.7.01.00.00.000"/>
    <x v="6"/>
    <x v="6"/>
    <x v="108"/>
    <n v="0"/>
    <x v="108"/>
    <n v="1500000"/>
    <n v="1500000"/>
    <n v="1500000"/>
    <x v="51"/>
    <x v="51"/>
    <x v="0"/>
    <x v="0"/>
    <m/>
  </r>
  <r>
    <s v="4.04.01.10.001"/>
    <s v="E.4.04.00.00.000"/>
    <x v="3"/>
    <x v="3"/>
    <x v="109"/>
    <n v="0"/>
    <x v="109"/>
    <n v="74000"/>
    <n v="72000"/>
    <n v="74000"/>
    <x v="52"/>
    <x v="52"/>
    <x v="0"/>
    <x v="4"/>
    <m/>
  </r>
  <r>
    <s v="4.05.01.01.001"/>
    <s v="E.4.05.00.00.000"/>
    <x v="3"/>
    <x v="3"/>
    <x v="110"/>
    <n v="0"/>
    <x v="110"/>
    <n v="30000"/>
    <n v="80000"/>
    <n v="50000"/>
    <x v="53"/>
    <x v="53"/>
    <x v="0"/>
    <x v="4"/>
    <m/>
  </r>
  <r>
    <s v="4.05.01.01.001"/>
    <s v="E.4.05.00.00.000"/>
    <x v="3"/>
    <x v="3"/>
    <x v="111"/>
    <n v="0"/>
    <x v="111"/>
    <n v="60000"/>
    <n v="200000"/>
    <n v="105000"/>
    <x v="54"/>
    <x v="54"/>
    <x v="0"/>
    <x v="4"/>
    <m/>
  </r>
  <r>
    <s v="4.05.01.01.001"/>
    <s v="E.4.05.00.00.000"/>
    <x v="3"/>
    <x v="3"/>
    <x v="112"/>
    <n v="0"/>
    <x v="112"/>
    <n v="100000"/>
    <n v="200000"/>
    <n v="150000"/>
    <x v="55"/>
    <x v="54"/>
    <x v="0"/>
    <x v="4"/>
    <m/>
  </r>
  <r>
    <s v="4.05.01.01.001"/>
    <s v="E.4.05.00.00.000"/>
    <x v="3"/>
    <x v="3"/>
    <x v="113"/>
    <n v="0"/>
    <x v="113"/>
    <n v="10000"/>
    <n v="10000"/>
    <n v="10000"/>
    <x v="7"/>
    <x v="7"/>
    <x v="0"/>
    <x v="4"/>
    <m/>
  </r>
  <r>
    <s v="4.02.03.03.999"/>
    <s v="E.4.02.00.00.000"/>
    <x v="3"/>
    <x v="3"/>
    <x v="114"/>
    <n v="0"/>
    <x v="114"/>
    <n v="87300"/>
    <n v="100000"/>
    <n v="40000"/>
    <x v="56"/>
    <x v="55"/>
    <x v="0"/>
    <x v="4"/>
    <m/>
  </r>
  <r>
    <s v="4.02.03.03.999"/>
    <s v="E.4.02.00.00.000"/>
    <x v="3"/>
    <x v="3"/>
    <x v="115"/>
    <n v="0"/>
    <x v="115"/>
    <m/>
    <m/>
    <m/>
    <x v="8"/>
    <x v="8"/>
    <x v="0"/>
    <x v="4"/>
    <m/>
  </r>
  <r>
    <s v="4.04.01.10.001"/>
    <s v="E.4.04.00.00.000"/>
    <x v="3"/>
    <x v="3"/>
    <x v="116"/>
    <n v="0"/>
    <x v="116"/>
    <n v="50000"/>
    <n v="15000"/>
    <n v="50000"/>
    <x v="53"/>
    <x v="56"/>
    <x v="0"/>
    <x v="4"/>
    <m/>
  </r>
  <r>
    <s v="4.02.03.03.999"/>
    <s v="E.4.02.00.00.000"/>
    <x v="3"/>
    <x v="3"/>
    <x v="117"/>
    <m/>
    <x v="117"/>
    <n v="133200"/>
    <n v="0"/>
    <n v="25000"/>
    <x v="53"/>
    <x v="53"/>
    <x v="0"/>
    <x v="4"/>
    <m/>
  </r>
  <r>
    <s v="3.01.02.01.013"/>
    <s v="E.3.01.00.00.000"/>
    <x v="4"/>
    <x v="4"/>
    <x v="118"/>
    <n v="0"/>
    <x v="58"/>
    <m/>
    <m/>
    <m/>
    <x v="8"/>
    <x v="8"/>
    <x v="0"/>
    <x v="1"/>
    <s v="NUOVO CAPITOLO PER ENTRATE SERVIZIO EXTRASCOLASTICO DEL MERCOLEDì PER LE SCUOLE PRIMARIE :: USCITE PARI IMPORTO SUL CAPITOLO 3789"/>
  </r>
  <r>
    <s v="9.01.02.02.001"/>
    <s v="E.9.01.00.00.000"/>
    <x v="7"/>
    <x v="7"/>
    <x v="119"/>
    <n v="0"/>
    <x v="118"/>
    <n v="1000"/>
    <n v="1000"/>
    <n v="1000"/>
    <x v="25"/>
    <x v="24"/>
    <x v="0"/>
    <x v="0"/>
    <m/>
  </r>
  <r>
    <s v="9.01.02.02.001"/>
    <s v="E.9.01.00.00.000"/>
    <x v="7"/>
    <x v="7"/>
    <x v="120"/>
    <n v="0"/>
    <x v="119"/>
    <n v="150000"/>
    <n v="150000"/>
    <n v="150000"/>
    <x v="57"/>
    <x v="57"/>
    <x v="0"/>
    <x v="0"/>
    <m/>
  </r>
  <r>
    <s v="9.01.02.02.001"/>
    <s v="E.9.01.00.00.000"/>
    <x v="7"/>
    <x v="7"/>
    <x v="121"/>
    <n v="0"/>
    <x v="120"/>
    <n v="50000"/>
    <n v="50000"/>
    <n v="50000"/>
    <x v="53"/>
    <x v="53"/>
    <x v="0"/>
    <x v="0"/>
    <m/>
  </r>
  <r>
    <s v="9.01.02.02.001"/>
    <s v="E.9.01.00.00.000"/>
    <x v="7"/>
    <x v="7"/>
    <x v="122"/>
    <n v="0"/>
    <x v="121"/>
    <n v="1000"/>
    <n v="1000"/>
    <n v="1000"/>
    <x v="25"/>
    <x v="24"/>
    <x v="0"/>
    <x v="0"/>
    <m/>
  </r>
  <r>
    <s v="9.01.02.01.001"/>
    <s v="E.9.01.00.00.000"/>
    <x v="7"/>
    <x v="7"/>
    <x v="123"/>
    <n v="0"/>
    <x v="122"/>
    <n v="350000"/>
    <n v="300000"/>
    <n v="350000"/>
    <x v="58"/>
    <x v="58"/>
    <x v="0"/>
    <x v="0"/>
    <m/>
  </r>
  <r>
    <s v="9.01.02.01.001"/>
    <s v="E.9.01.00.00.000"/>
    <x v="7"/>
    <x v="7"/>
    <x v="124"/>
    <n v="0"/>
    <x v="123"/>
    <n v="50000"/>
    <n v="50000"/>
    <n v="50000"/>
    <x v="53"/>
    <x v="53"/>
    <x v="0"/>
    <x v="0"/>
    <m/>
  </r>
  <r>
    <s v="9.01.02.99.999"/>
    <s v="E.9.01.00.00.000"/>
    <x v="7"/>
    <x v="7"/>
    <x v="125"/>
    <n v="0"/>
    <x v="124"/>
    <n v="5000"/>
    <n v="5000"/>
    <n v="5000"/>
    <x v="45"/>
    <x v="45"/>
    <x v="0"/>
    <x v="0"/>
    <m/>
  </r>
  <r>
    <s v="9.02.04.01.001"/>
    <s v="E.9.02.00.00.000"/>
    <x v="7"/>
    <x v="7"/>
    <x v="126"/>
    <n v="0"/>
    <x v="125"/>
    <n v="50000"/>
    <n v="50000"/>
    <n v="50000"/>
    <x v="53"/>
    <x v="53"/>
    <x v="0"/>
    <x v="0"/>
    <m/>
  </r>
  <r>
    <s v="9.02.04.01.001"/>
    <s v="E.9.02.00.00.000"/>
    <x v="7"/>
    <x v="7"/>
    <x v="127"/>
    <m/>
    <x v="126"/>
    <n v="5000"/>
    <n v="5000"/>
    <n v="5000"/>
    <x v="45"/>
    <x v="45"/>
    <x v="0"/>
    <x v="3"/>
    <m/>
  </r>
  <r>
    <s v="9.02.04.01.001"/>
    <s v="E.9.02.00.00.000"/>
    <x v="7"/>
    <x v="7"/>
    <x v="128"/>
    <m/>
    <x v="127"/>
    <n v="80000"/>
    <n v="80000"/>
    <n v="80000"/>
    <x v="28"/>
    <x v="27"/>
    <x v="0"/>
    <x v="4"/>
    <m/>
  </r>
  <r>
    <s v="9.02.99.99.999"/>
    <s v="E.9.02.00.00.000"/>
    <x v="7"/>
    <x v="7"/>
    <x v="129"/>
    <n v="0"/>
    <x v="128"/>
    <n v="250000"/>
    <n v="250000"/>
    <n v="250000"/>
    <x v="55"/>
    <x v="21"/>
    <x v="0"/>
    <x v="0"/>
    <m/>
  </r>
  <r>
    <s v="9.02.99.99.999"/>
    <s v="E.9.02.00.00.000"/>
    <x v="7"/>
    <x v="7"/>
    <x v="130"/>
    <n v="0"/>
    <x v="129"/>
    <n v="40000"/>
    <n v="40000"/>
    <n v="40000"/>
    <x v="30"/>
    <x v="29"/>
    <x v="0"/>
    <x v="2"/>
    <m/>
  </r>
  <r>
    <s v="9.02.02.01.000"/>
    <s v="E.9.02.00.00.000"/>
    <x v="7"/>
    <x v="7"/>
    <x v="131"/>
    <n v="0"/>
    <x v="130"/>
    <n v="80000"/>
    <n v="80000"/>
    <n v="80000"/>
    <x v="28"/>
    <x v="27"/>
    <x v="0"/>
    <x v="0"/>
    <m/>
  </r>
  <r>
    <s v="9.01.99.03.001"/>
    <s v="E.9.01.00.00.000"/>
    <x v="7"/>
    <x v="7"/>
    <x v="132"/>
    <n v="0"/>
    <x v="131"/>
    <n v="12500"/>
    <n v="12500"/>
    <n v="12500"/>
    <x v="59"/>
    <x v="59"/>
    <x v="0"/>
    <x v="0"/>
    <m/>
  </r>
  <r>
    <s v="9.02.99.99.999"/>
    <s v="E.9.02.00.00.000"/>
    <x v="7"/>
    <x v="7"/>
    <x v="133"/>
    <n v="0"/>
    <x v="132"/>
    <n v="35000"/>
    <n v="35000"/>
    <n v="35000"/>
    <x v="6"/>
    <x v="6"/>
    <x v="0"/>
    <x v="4"/>
    <m/>
  </r>
  <r>
    <s v="9.01.01.02.001"/>
    <s v="E.9.01.00.00.000"/>
    <x v="7"/>
    <x v="7"/>
    <x v="134"/>
    <n v="0"/>
    <x v="133"/>
    <n v="700000"/>
    <n v="400000"/>
    <n v="700000"/>
    <x v="60"/>
    <x v="60"/>
    <x v="0"/>
    <x v="0"/>
    <m/>
  </r>
  <r>
    <s v="4.02.03.03.999"/>
    <s v="E.4.02.00.00.000"/>
    <x v="3"/>
    <x v="3"/>
    <x v="135"/>
    <n v="0"/>
    <x v="134"/>
    <n v="1885000"/>
    <n v="0"/>
    <n v="680000"/>
    <x v="61"/>
    <x v="0"/>
    <x v="0"/>
    <x v="4"/>
    <m/>
  </r>
  <r>
    <s v="4.02.01.01.001"/>
    <s v="E.4.02.00.00.000"/>
    <x v="3"/>
    <x v="3"/>
    <x v="136"/>
    <n v="0"/>
    <x v="135"/>
    <n v="245000"/>
    <n v="200000"/>
    <n v="590000"/>
    <x v="0"/>
    <x v="0"/>
    <x v="0"/>
    <x v="4"/>
    <s v="da cosa arrivano? Ponte tasso? "/>
  </r>
  <r>
    <s v="4.02.01.01.001"/>
    <s v="E.4.02.00.00.000"/>
    <x v="3"/>
    <x v="3"/>
    <x v="137"/>
    <n v="0"/>
    <x v="136"/>
    <m/>
    <m/>
    <m/>
    <x v="8"/>
    <x v="8"/>
    <x v="0"/>
    <x v="4"/>
    <m/>
  </r>
  <r>
    <s v="4.02.01.01.001"/>
    <s v="E.4.02.00.00.000"/>
    <x v="3"/>
    <x v="3"/>
    <x v="138"/>
    <m/>
    <x v="137"/>
    <n v="210000"/>
    <n v="0"/>
    <m/>
    <x v="8"/>
    <x v="8"/>
    <x v="0"/>
    <x v="4"/>
    <m/>
  </r>
  <r>
    <s v="4.02.01.01.001"/>
    <s v="E.4.02.00.00.000"/>
    <x v="3"/>
    <x v="3"/>
    <x v="139"/>
    <m/>
    <x v="138"/>
    <n v="150060"/>
    <n v="0"/>
    <m/>
    <x v="8"/>
    <x v="8"/>
    <x v="0"/>
    <x v="4"/>
    <m/>
  </r>
  <r>
    <s v="4.02.01.01.001"/>
    <s v="E.4.02.00.00.000"/>
    <x v="3"/>
    <x v="3"/>
    <x v="140"/>
    <n v="0"/>
    <x v="139"/>
    <n v="90000"/>
    <n v="90000"/>
    <n v="90000"/>
    <x v="62"/>
    <x v="0"/>
    <x v="0"/>
    <x v="4"/>
    <m/>
  </r>
  <r>
    <m/>
    <m/>
    <x v="8"/>
    <x v="8"/>
    <x v="141"/>
    <m/>
    <x v="140"/>
    <m/>
    <m/>
    <m/>
    <x v="0"/>
    <x v="0"/>
    <x v="0"/>
    <x v="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ella pivot1" cacheId="1" applyNumberFormats="0" applyBorderFormats="0" applyFontFormats="0" applyPatternFormats="0" applyAlignmentFormats="0" applyWidthHeightFormats="1" dataCaption="Valori" updatedVersion="5" minRefreshableVersion="3" itemPrintTitles="1" createdVersion="7" indent="0" compact="0" compactData="0" multipleFieldFilters="0">
  <location ref="A3:H155" firstHeaderRow="0" firstDataRow="1" firstDataCol="5"/>
  <pivotFields count="15">
    <pivotField compact="0" outline="0" showAll="0"/>
    <pivotField compact="0" outline="0" showAll="0"/>
    <pivotField axis="axisRow" compact="0" outline="0" showAll="0" defaultSubtotal="0">
      <items count="9">
        <item x="0"/>
        <item x="1"/>
        <item x="2"/>
        <item x="4"/>
        <item x="3"/>
        <item x="5"/>
        <item x="6"/>
        <item x="7"/>
        <item x="8"/>
      </items>
    </pivotField>
    <pivotField axis="axisRow" compact="0" outline="0" showAll="0">
      <items count="10">
        <item x="6"/>
        <item x="0"/>
        <item x="1"/>
        <item x="5"/>
        <item x="4"/>
        <item x="3"/>
        <item x="7"/>
        <item x="2"/>
        <item x="8"/>
        <item t="default"/>
      </items>
    </pivotField>
    <pivotField axis="axisRow" compact="0" outline="0" showAll="0" defaultSubtotal="0">
      <items count="144">
        <item x="0"/>
        <item x="1"/>
        <item x="2"/>
        <item x="3"/>
        <item m="1" x="142"/>
        <item x="4"/>
        <item m="1" x="143"/>
        <item x="5"/>
        <item x="6"/>
        <item x="7"/>
        <item x="8"/>
        <item x="9"/>
        <item x="13"/>
        <item x="14"/>
        <item x="15"/>
        <item x="16"/>
        <item x="17"/>
        <item x="18"/>
        <item x="19"/>
        <item x="21"/>
        <item x="22"/>
        <item x="23"/>
        <item x="24"/>
        <item x="26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7"/>
        <item x="52"/>
        <item x="53"/>
        <item x="54"/>
        <item x="55"/>
        <item x="56"/>
        <item x="57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4"/>
        <item x="95"/>
        <item x="96"/>
        <item x="97"/>
        <item x="98"/>
        <item x="99"/>
        <item x="100"/>
        <item x="101"/>
        <item x="102"/>
        <item x="103"/>
        <item x="107"/>
        <item x="108"/>
        <item x="109"/>
        <item x="110"/>
        <item x="111"/>
        <item x="112"/>
        <item x="113"/>
        <item x="114"/>
        <item x="115"/>
        <item x="116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40"/>
        <item x="137"/>
        <item x="104"/>
        <item x="105"/>
        <item x="11"/>
        <item x="12"/>
        <item x="27"/>
        <item x="25"/>
        <item x="10"/>
        <item x="46"/>
        <item x="93"/>
        <item x="117"/>
        <item x="138"/>
        <item x="139"/>
        <item x="141"/>
        <item x="20"/>
        <item x="48"/>
        <item x="106"/>
        <item x="118"/>
        <item x="49"/>
        <item x="50"/>
        <item x="51"/>
        <item x="58"/>
      </items>
    </pivotField>
    <pivotField compact="0" outline="0" showAll="0"/>
    <pivotField axis="axisRow" compact="0" outline="0" showAll="0" defaultSubtotal="0">
      <items count="142">
        <item x="4"/>
        <item x="8"/>
        <item x="3"/>
        <item x="91"/>
        <item x="90"/>
        <item x="123"/>
        <item x="18"/>
        <item x="108"/>
        <item x="0"/>
        <item x="97"/>
        <item x="36"/>
        <item x="69"/>
        <item x="59"/>
        <item x="72"/>
        <item x="35"/>
        <item x="65"/>
        <item x="67"/>
        <item x="71"/>
        <item x="114"/>
        <item x="70"/>
        <item x="68"/>
        <item x="134"/>
        <item x="139"/>
        <item x="34"/>
        <item x="16"/>
        <item x="98"/>
        <item x="81"/>
        <item x="33"/>
        <item x="115"/>
        <item x="9"/>
        <item x="21"/>
        <item x="31"/>
        <item x="32"/>
        <item x="26"/>
        <item x="107"/>
        <item x="54"/>
        <item x="112"/>
        <item x="125"/>
        <item x="126"/>
        <item x="127"/>
        <item x="40"/>
        <item x="37"/>
        <item x="38"/>
        <item x="39"/>
        <item x="109"/>
        <item x="80"/>
        <item x="61"/>
        <item x="95"/>
        <item x="100"/>
        <item x="17"/>
        <item x="19"/>
        <item x="102"/>
        <item x="105"/>
        <item x="30"/>
        <item x="103"/>
        <item x="99"/>
        <item x="104"/>
        <item x="24"/>
        <item x="135"/>
        <item x="23"/>
        <item x="96"/>
        <item x="101"/>
        <item x="94"/>
        <item x="113"/>
        <item x="5"/>
        <item x="14"/>
        <item x="2"/>
        <item x="1"/>
        <item m="1" x="141"/>
        <item x="6"/>
        <item x="73"/>
        <item x="75"/>
        <item x="129"/>
        <item x="74"/>
        <item x="133"/>
        <item x="110"/>
        <item x="111"/>
        <item x="64"/>
        <item x="116"/>
        <item x="52"/>
        <item x="55"/>
        <item x="57"/>
        <item x="89"/>
        <item x="53"/>
        <item x="56"/>
        <item x="62"/>
        <item x="78"/>
        <item x="66"/>
        <item x="63"/>
        <item x="60"/>
        <item x="88"/>
        <item x="42"/>
        <item x="43"/>
        <item x="44"/>
        <item x="28"/>
        <item x="13"/>
        <item x="45"/>
        <item x="83"/>
        <item x="87"/>
        <item x="92"/>
        <item x="29"/>
        <item x="84"/>
        <item x="76"/>
        <item x="132"/>
        <item x="15"/>
        <item x="77"/>
        <item x="79"/>
        <item x="85"/>
        <item x="122"/>
        <item x="124"/>
        <item x="119"/>
        <item x="120"/>
        <item x="118"/>
        <item x="121"/>
        <item x="47"/>
        <item x="130"/>
        <item x="128"/>
        <item x="131"/>
        <item x="41"/>
        <item x="86"/>
        <item x="82"/>
        <item x="7"/>
        <item x="22"/>
        <item x="136"/>
        <item x="11"/>
        <item x="12"/>
        <item x="27"/>
        <item x="25"/>
        <item x="10"/>
        <item x="20"/>
        <item x="58"/>
        <item x="48"/>
        <item x="46"/>
        <item x="93"/>
        <item x="117"/>
        <item x="137"/>
        <item x="138"/>
        <item x="106"/>
        <item x="140"/>
        <item x="49"/>
        <item x="50"/>
        <item x="51"/>
      </items>
    </pivotField>
    <pivotField compact="0" outline="0" showAll="0" defaultSubtotal="0"/>
    <pivotField compact="0" outline="0" showAl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compact="0" outline="0" showAll="0" defaultSubtotal="0"/>
    <pivotField axis="axisRow" compact="0" outline="0" showAll="0" defaultSubtotal="0">
      <items count="8">
        <item x="2"/>
        <item x="0"/>
        <item x="3"/>
        <item m="1" x="7"/>
        <item x="1"/>
        <item x="6"/>
        <item x="4"/>
        <item x="5"/>
      </items>
    </pivotField>
    <pivotField compact="0" outline="0" showAll="0"/>
  </pivotFields>
  <rowFields count="5">
    <field x="2"/>
    <field x="3"/>
    <field x="4"/>
    <field x="6"/>
    <field x="13"/>
  </rowFields>
  <rowItems count="152">
    <i>
      <x/>
      <x v="1"/>
      <x/>
      <x v="8"/>
      <x v="1"/>
    </i>
    <i r="2">
      <x v="1"/>
      <x v="67"/>
      <x v="1"/>
    </i>
    <i r="2">
      <x v="2"/>
      <x v="66"/>
      <x v="1"/>
    </i>
    <i t="default" r="1">
      <x v="1"/>
    </i>
    <i>
      <x v="1"/>
      <x v="2"/>
      <x v="3"/>
      <x v="2"/>
      <x v="1"/>
    </i>
    <i r="2">
      <x v="5"/>
      <x/>
      <x v="1"/>
    </i>
    <i r="2">
      <x v="7"/>
      <x v="64"/>
      <x v="1"/>
    </i>
    <i r="2">
      <x v="8"/>
      <x v="69"/>
      <x v="1"/>
    </i>
    <i r="2">
      <x v="9"/>
      <x v="121"/>
      <x v="1"/>
    </i>
    <i r="2">
      <x v="10"/>
      <x v="1"/>
      <x v="1"/>
    </i>
    <i r="2">
      <x v="11"/>
      <x v="29"/>
      <x v="1"/>
    </i>
    <i t="default" r="1">
      <x v="2"/>
    </i>
    <i>
      <x v="2"/>
      <x v="7"/>
      <x v="12"/>
      <x v="95"/>
      <x/>
    </i>
    <i r="2">
      <x v="13"/>
      <x v="65"/>
      <x/>
    </i>
    <i r="2">
      <x v="14"/>
      <x v="104"/>
      <x/>
    </i>
    <i r="2">
      <x v="15"/>
      <x v="24"/>
      <x v="4"/>
    </i>
    <i r="2">
      <x v="16"/>
      <x v="49"/>
      <x v="2"/>
    </i>
    <i r="2">
      <x v="17"/>
      <x v="6"/>
      <x v="1"/>
    </i>
    <i r="2">
      <x v="19"/>
      <x v="30"/>
      <x v="4"/>
    </i>
    <i r="2">
      <x v="20"/>
      <x v="122"/>
      <x v="2"/>
    </i>
    <i r="2">
      <x v="21"/>
      <x v="59"/>
      <x v="2"/>
    </i>
    <i r="2">
      <x v="22"/>
      <x v="57"/>
      <x v="4"/>
    </i>
    <i r="2">
      <x v="23"/>
      <x v="33"/>
      <x v="2"/>
    </i>
    <i r="2">
      <x v="24"/>
      <x v="94"/>
      <x v="2"/>
    </i>
    <i r="2">
      <x v="25"/>
      <x v="100"/>
      <x v="2"/>
    </i>
    <i r="2">
      <x v="27"/>
      <x v="31"/>
      <x v="2"/>
    </i>
    <i r="2">
      <x v="28"/>
      <x v="32"/>
      <x v="2"/>
    </i>
    <i r="2">
      <x v="29"/>
      <x v="27"/>
      <x v="2"/>
    </i>
    <i r="2">
      <x v="30"/>
      <x v="23"/>
      <x v="2"/>
    </i>
    <i r="2">
      <x v="50"/>
      <x v="89"/>
      <x v="2"/>
    </i>
    <i r="2">
      <x v="51"/>
      <x v="46"/>
      <x v="2"/>
    </i>
    <i r="2">
      <x v="125"/>
      <x v="124"/>
      <x v="1"/>
    </i>
    <i r="2">
      <x v="126"/>
      <x v="125"/>
      <x/>
    </i>
    <i r="2">
      <x v="127"/>
      <x v="126"/>
      <x v="2"/>
    </i>
    <i r="2">
      <x v="128"/>
      <x v="127"/>
      <x v="2"/>
    </i>
    <i r="2">
      <x v="129"/>
      <x v="128"/>
      <x v="4"/>
    </i>
    <i r="2">
      <x v="136"/>
      <x v="129"/>
      <x v="2"/>
    </i>
    <i r="2">
      <x v="141"/>
      <x v="140"/>
      <x v="7"/>
    </i>
    <i r="2">
      <x v="142"/>
      <x v="141"/>
      <x v="7"/>
    </i>
    <i t="default" r="1">
      <x v="7"/>
    </i>
    <i>
      <x v="3"/>
      <x v="4"/>
      <x v="31"/>
      <x v="14"/>
      <x v="6"/>
    </i>
    <i r="2">
      <x v="32"/>
      <x v="10"/>
      <x v="1"/>
    </i>
    <i r="2">
      <x v="33"/>
      <x v="41"/>
      <x/>
    </i>
    <i r="2">
      <x v="34"/>
      <x v="42"/>
      <x v="6"/>
    </i>
    <i r="2">
      <x v="35"/>
      <x v="43"/>
      <x/>
    </i>
    <i r="2">
      <x v="36"/>
      <x v="40"/>
      <x/>
    </i>
    <i r="2">
      <x v="37"/>
      <x v="118"/>
      <x v="4"/>
    </i>
    <i r="2">
      <x v="38"/>
      <x v="91"/>
      <x v="2"/>
    </i>
    <i r="2">
      <x v="39"/>
      <x v="92"/>
      <x v="2"/>
    </i>
    <i r="2">
      <x v="40"/>
      <x v="93"/>
      <x v="2"/>
    </i>
    <i r="2">
      <x v="41"/>
      <x v="96"/>
      <x v="1"/>
    </i>
    <i r="2">
      <x v="42"/>
      <x v="114"/>
      <x v="6"/>
    </i>
    <i r="2">
      <x v="43"/>
      <x v="79"/>
      <x v="6"/>
    </i>
    <i r="2">
      <x v="44"/>
      <x v="83"/>
      <x v="1"/>
    </i>
    <i r="2">
      <x v="45"/>
      <x v="35"/>
      <x v="6"/>
    </i>
    <i r="2">
      <x v="46"/>
      <x v="80"/>
      <x v="6"/>
    </i>
    <i r="2">
      <x v="47"/>
      <x v="84"/>
      <x v="4"/>
    </i>
    <i r="2">
      <x v="48"/>
      <x v="81"/>
      <x v="4"/>
    </i>
    <i r="2">
      <x v="49"/>
      <x v="12"/>
      <x v="1"/>
    </i>
    <i r="2">
      <x v="52"/>
      <x v="85"/>
      <x v="4"/>
    </i>
    <i r="2">
      <x v="53"/>
      <x v="88"/>
      <x v="4"/>
    </i>
    <i r="2">
      <x v="54"/>
      <x v="77"/>
      <x v="4"/>
    </i>
    <i r="2">
      <x v="55"/>
      <x v="15"/>
      <x v="2"/>
    </i>
    <i r="2">
      <x v="56"/>
      <x v="87"/>
      <x v="4"/>
    </i>
    <i r="2">
      <x v="57"/>
      <x v="16"/>
      <x v="1"/>
    </i>
    <i r="2">
      <x v="58"/>
      <x v="20"/>
      <x v="1"/>
    </i>
    <i r="2">
      <x v="59"/>
      <x v="11"/>
      <x v="1"/>
    </i>
    <i r="2">
      <x v="60"/>
      <x v="19"/>
      <x v="1"/>
    </i>
    <i r="2">
      <x v="61"/>
      <x v="17"/>
      <x v="4"/>
    </i>
    <i r="2">
      <x v="62"/>
      <x v="13"/>
      <x v="2"/>
    </i>
    <i r="2">
      <x v="63"/>
      <x v="70"/>
      <x v="1"/>
    </i>
    <i r="2">
      <x v="64"/>
      <x v="73"/>
      <x v="1"/>
    </i>
    <i r="2">
      <x v="65"/>
      <x v="71"/>
      <x v="1"/>
    </i>
    <i r="2">
      <x v="66"/>
      <x v="102"/>
      <x v="2"/>
    </i>
    <i r="2">
      <x v="67"/>
      <x v="105"/>
      <x v="6"/>
    </i>
    <i r="2">
      <x v="68"/>
      <x v="86"/>
      <x v="6"/>
    </i>
    <i r="2">
      <x v="69"/>
      <x v="106"/>
      <x v="2"/>
    </i>
    <i r="2">
      <x v="70"/>
      <x v="45"/>
      <x v="1"/>
    </i>
    <i r="2">
      <x v="71"/>
      <x v="26"/>
      <x v="2"/>
    </i>
    <i r="2">
      <x v="72"/>
      <x v="120"/>
      <x v="1"/>
    </i>
    <i r="2">
      <x v="73"/>
      <x v="97"/>
      <x v="6"/>
    </i>
    <i r="2">
      <x v="74"/>
      <x v="101"/>
      <x v="6"/>
    </i>
    <i r="2">
      <x v="75"/>
      <x v="107"/>
      <x v="1"/>
    </i>
    <i r="2">
      <x v="76"/>
      <x v="119"/>
      <x v="6"/>
    </i>
    <i r="2">
      <x v="77"/>
      <x v="98"/>
      <x v="4"/>
    </i>
    <i r="2">
      <x v="78"/>
      <x v="90"/>
      <x v="2"/>
    </i>
    <i r="2">
      <x v="79"/>
      <x v="82"/>
      <x v="6"/>
    </i>
    <i r="2">
      <x v="130"/>
      <x v="132"/>
      <x/>
    </i>
    <i r="2">
      <x v="137"/>
      <x v="131"/>
      <x/>
    </i>
    <i r="2">
      <x v="139"/>
      <x v="130"/>
      <x v="4"/>
    </i>
    <i r="2">
      <x v="140"/>
      <x v="139"/>
      <x v="7"/>
    </i>
    <i r="2">
      <x v="143"/>
      <x v="130"/>
      <x v="5"/>
    </i>
    <i t="default" r="1">
      <x v="4"/>
    </i>
    <i>
      <x v="4"/>
      <x v="5"/>
      <x v="18"/>
      <x v="50"/>
      <x v="6"/>
    </i>
    <i r="2">
      <x v="26"/>
      <x v="53"/>
      <x v="6"/>
    </i>
    <i r="2">
      <x v="81"/>
      <x v="3"/>
      <x v="6"/>
    </i>
    <i r="2">
      <x v="82"/>
      <x v="99"/>
      <x v="6"/>
    </i>
    <i r="2">
      <x v="83"/>
      <x v="62"/>
      <x v="6"/>
    </i>
    <i r="2">
      <x v="84"/>
      <x v="47"/>
      <x v="6"/>
    </i>
    <i r="2">
      <x v="85"/>
      <x v="60"/>
      <x v="6"/>
    </i>
    <i r="2">
      <x v="86"/>
      <x v="9"/>
      <x v="6"/>
    </i>
    <i r="2">
      <x v="87"/>
      <x v="25"/>
      <x v="6"/>
    </i>
    <i r="2">
      <x v="88"/>
      <x v="55"/>
      <x v="6"/>
    </i>
    <i r="2">
      <x v="89"/>
      <x v="48"/>
      <x v="6"/>
    </i>
    <i r="2">
      <x v="90"/>
      <x v="61"/>
      <x v="6"/>
    </i>
    <i r="2">
      <x v="91"/>
      <x v="51"/>
      <x v="6"/>
    </i>
    <i r="2">
      <x v="92"/>
      <x v="54"/>
      <x v="6"/>
    </i>
    <i r="2">
      <x v="93"/>
      <x v="34"/>
      <x v="6"/>
    </i>
    <i r="2">
      <x v="95"/>
      <x v="44"/>
      <x v="6"/>
    </i>
    <i r="2">
      <x v="96"/>
      <x v="75"/>
      <x v="6"/>
    </i>
    <i r="2">
      <x v="97"/>
      <x v="76"/>
      <x v="6"/>
    </i>
    <i r="2">
      <x v="98"/>
      <x v="36"/>
      <x v="6"/>
    </i>
    <i r="2">
      <x v="99"/>
      <x v="63"/>
      <x v="6"/>
    </i>
    <i r="2">
      <x v="100"/>
      <x v="18"/>
      <x v="6"/>
    </i>
    <i r="2">
      <x v="101"/>
      <x v="28"/>
      <x v="6"/>
    </i>
    <i r="2">
      <x v="102"/>
      <x v="78"/>
      <x v="6"/>
    </i>
    <i r="2">
      <x v="119"/>
      <x v="21"/>
      <x v="6"/>
    </i>
    <i r="2">
      <x v="120"/>
      <x v="58"/>
      <x v="6"/>
    </i>
    <i r="2">
      <x v="121"/>
      <x v="22"/>
      <x v="6"/>
    </i>
    <i r="2">
      <x v="122"/>
      <x v="123"/>
      <x v="6"/>
    </i>
    <i r="2">
      <x v="123"/>
      <x v="56"/>
      <x v="6"/>
    </i>
    <i r="2">
      <x v="124"/>
      <x v="52"/>
      <x v="4"/>
    </i>
    <i r="2">
      <x v="131"/>
      <x v="133"/>
      <x v="6"/>
    </i>
    <i r="2">
      <x v="132"/>
      <x v="134"/>
      <x v="6"/>
    </i>
    <i r="2">
      <x v="133"/>
      <x v="135"/>
      <x v="6"/>
    </i>
    <i r="2">
      <x v="134"/>
      <x v="136"/>
      <x v="6"/>
    </i>
    <i r="2">
      <x v="138"/>
      <x v="137"/>
      <x/>
    </i>
    <i t="default" r="1">
      <x v="5"/>
    </i>
    <i>
      <x v="5"/>
      <x v="3"/>
      <x v="80"/>
      <x v="4"/>
      <x v="1"/>
    </i>
    <i t="default" r="1">
      <x v="3"/>
    </i>
    <i>
      <x v="6"/>
      <x/>
      <x v="94"/>
      <x v="7"/>
      <x v="1"/>
    </i>
    <i t="default" r="1">
      <x/>
    </i>
    <i>
      <x v="7"/>
      <x v="6"/>
      <x v="103"/>
      <x v="112"/>
      <x v="1"/>
    </i>
    <i r="2">
      <x v="104"/>
      <x v="110"/>
      <x v="1"/>
    </i>
    <i r="2">
      <x v="105"/>
      <x v="111"/>
      <x v="1"/>
    </i>
    <i r="2">
      <x v="106"/>
      <x v="113"/>
      <x v="1"/>
    </i>
    <i r="2">
      <x v="107"/>
      <x v="108"/>
      <x v="1"/>
    </i>
    <i r="2">
      <x v="108"/>
      <x v="5"/>
      <x v="1"/>
    </i>
    <i r="2">
      <x v="109"/>
      <x v="109"/>
      <x v="1"/>
    </i>
    <i r="2">
      <x v="110"/>
      <x v="37"/>
      <x v="1"/>
    </i>
    <i r="2">
      <x v="111"/>
      <x v="38"/>
      <x v="2"/>
    </i>
    <i r="2">
      <x v="112"/>
      <x v="39"/>
      <x v="6"/>
    </i>
    <i r="2">
      <x v="113"/>
      <x v="116"/>
      <x v="1"/>
    </i>
    <i r="2">
      <x v="114"/>
      <x v="72"/>
      <x/>
    </i>
    <i r="2">
      <x v="115"/>
      <x v="115"/>
      <x v="1"/>
    </i>
    <i r="2">
      <x v="116"/>
      <x v="117"/>
      <x v="1"/>
    </i>
    <i r="2">
      <x v="117"/>
      <x v="103"/>
      <x v="6"/>
    </i>
    <i r="2">
      <x v="118"/>
      <x v="74"/>
      <x v="1"/>
    </i>
    <i t="default" r="1">
      <x v="6"/>
    </i>
    <i>
      <x v="8"/>
      <x v="8"/>
      <x v="135"/>
      <x v="138"/>
      <x/>
    </i>
    <i t="default" r="1">
      <x v="8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Anno 2023" fld="9" baseField="14" baseItem="1"/>
    <dataField name="Anno 2024" fld="10" baseField="14" baseItem="1"/>
    <dataField name="Anno 2025" fld="11" baseField="14" baseItem="1"/>
  </dataFields>
  <formats count="20">
    <format dxfId="444">
      <pivotArea type="all" dataOnly="0" outline="0" fieldPosition="0"/>
    </format>
    <format dxfId="443">
      <pivotArea outline="0" collapsedLevelsAreSubtotals="1" fieldPosition="0"/>
    </format>
    <format dxfId="442">
      <pivotArea type="origin" dataOnly="0" labelOnly="1" outline="0" fieldPosition="0"/>
    </format>
    <format dxfId="441">
      <pivotArea field="13" type="button" dataOnly="0" labelOnly="1" outline="0" axis="axisRow" fieldPosition="4"/>
    </format>
    <format dxfId="440">
      <pivotArea type="topRight" dataOnly="0" labelOnly="1" outline="0" fieldPosition="0"/>
    </format>
    <format dxfId="439">
      <pivotArea field="2" type="button" dataOnly="0" labelOnly="1" outline="0" axis="axisRow" fieldPosition="0"/>
    </format>
    <format dxfId="438">
      <pivotArea field="3" type="button" dataOnly="0" labelOnly="1" outline="0" axis="axisRow" fieldPosition="1"/>
    </format>
    <format dxfId="437">
      <pivotArea dataOnly="0" labelOnly="1" outline="0" fieldPosition="0">
        <references count="1">
          <reference field="2" count="0"/>
        </references>
      </pivotArea>
    </format>
    <format dxfId="436">
      <pivotArea dataOnly="0" labelOnly="1" grandRow="1" outline="0" fieldPosition="0"/>
    </format>
    <format dxfId="435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434">
      <pivotArea dataOnly="0" labelOnly="1" outline="0" fieldPosition="0">
        <references count="2">
          <reference field="2" count="1" selected="0">
            <x v="1"/>
          </reference>
          <reference field="3" count="1">
            <x v="2"/>
          </reference>
        </references>
      </pivotArea>
    </format>
    <format dxfId="433">
      <pivotArea dataOnly="0" labelOnly="1" outline="0" fieldPosition="0">
        <references count="2">
          <reference field="2" count="1" selected="0">
            <x v="2"/>
          </reference>
          <reference field="3" count="1">
            <x v="7"/>
          </reference>
        </references>
      </pivotArea>
    </format>
    <format dxfId="432">
      <pivotArea dataOnly="0" labelOnly="1" outline="0" fieldPosition="0">
        <references count="2">
          <reference field="2" count="1" selected="0">
            <x v="3"/>
          </reference>
          <reference field="3" count="1">
            <x v="4"/>
          </reference>
        </references>
      </pivotArea>
    </format>
    <format dxfId="431">
      <pivotArea dataOnly="0" labelOnly="1" outline="0" fieldPosition="0">
        <references count="2">
          <reference field="2" count="1" selected="0">
            <x v="4"/>
          </reference>
          <reference field="3" count="1">
            <x v="5"/>
          </reference>
        </references>
      </pivotArea>
    </format>
    <format dxfId="430">
      <pivotArea dataOnly="0" labelOnly="1" outline="0" fieldPosition="0">
        <references count="2">
          <reference field="2" count="1" selected="0">
            <x v="5"/>
          </reference>
          <reference field="3" count="1">
            <x v="3"/>
          </reference>
        </references>
      </pivotArea>
    </format>
    <format dxfId="429">
      <pivotArea dataOnly="0" labelOnly="1" grandCol="1" outline="0" fieldPosition="0"/>
    </format>
    <format dxfId="428">
      <pivotArea field="3" type="button" dataOnly="0" labelOnly="1" outline="0" axis="axisRow" fieldPosition="1"/>
    </format>
    <format dxfId="427">
      <pivotArea field="6" type="button" dataOnly="0" labelOnly="1" outline="0" axis="axisRow" fieldPosition="3"/>
    </format>
    <format dxfId="42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2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1000000}" name="Tabella pivot2" cacheId="0" applyNumberFormats="0" applyBorderFormats="0" applyFontFormats="0" applyPatternFormats="0" applyAlignmentFormats="0" applyWidthHeightFormats="1" dataCaption="Valori" updatedVersion="5" minRefreshableVersion="3" itemPrintTitles="1" createdVersion="7" indent="0" compact="0" compactData="0" multipleFieldFilters="0">
  <location ref="A3:H457" firstHeaderRow="0" firstDataRow="1" firstDataCol="5"/>
  <pivotFields count="18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6">
        <item x="2"/>
        <item x="0"/>
        <item x="1"/>
        <item x="3"/>
        <item x="5"/>
        <item x="4"/>
      </items>
    </pivotField>
    <pivotField axis="axisRow" compact="0" outline="0" showAll="0">
      <items count="7">
        <item x="4"/>
        <item x="2"/>
        <item x="0"/>
        <item x="1"/>
        <item x="3"/>
        <item m="1" x="5"/>
        <item t="default"/>
      </items>
    </pivotField>
    <pivotField axis="axisRow" compact="0" outline="0" showAll="0" defaultSubtotal="0">
      <items count="4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30"/>
        <item x="31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8"/>
        <item x="59"/>
        <item x="60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4"/>
        <item x="296"/>
        <item x="297"/>
        <item x="298"/>
        <item x="299"/>
        <item x="300"/>
        <item x="301"/>
        <item x="302"/>
        <item x="303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7"/>
        <item x="338"/>
        <item x="339"/>
        <item x="340"/>
        <item x="341"/>
        <item x="343"/>
        <item x="344"/>
        <item x="345"/>
        <item x="348"/>
        <item x="349"/>
        <item x="350"/>
        <item x="351"/>
        <item x="352"/>
        <item x="353"/>
        <item x="354"/>
        <item x="355"/>
        <item x="358"/>
        <item x="359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9"/>
        <item x="380"/>
        <item x="381"/>
        <item x="382"/>
        <item x="383"/>
        <item x="384"/>
        <item x="385"/>
        <item x="386"/>
        <item x="387"/>
        <item x="389"/>
        <item x="390"/>
        <item x="391"/>
        <item x="392"/>
        <item x="393"/>
        <item x="394"/>
        <item x="395"/>
        <item x="397"/>
        <item x="398"/>
        <item x="399"/>
        <item x="400"/>
        <item x="401"/>
        <item x="402"/>
        <item x="403"/>
        <item x="404"/>
        <item x="405"/>
        <item x="409"/>
        <item x="410"/>
        <item x="411"/>
        <item x="412"/>
        <item x="414"/>
        <item x="415"/>
        <item x="416"/>
        <item x="417"/>
        <item x="418"/>
        <item x="419"/>
        <item x="421"/>
        <item x="422"/>
        <item x="423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06"/>
        <item x="32"/>
        <item x="57"/>
        <item x="61"/>
        <item x="154"/>
        <item x="191"/>
        <item x="293"/>
        <item x="295"/>
        <item x="304"/>
        <item x="334"/>
        <item x="76"/>
        <item x="77"/>
        <item x="335"/>
        <item x="336"/>
        <item x="342"/>
        <item x="346"/>
        <item x="347"/>
        <item x="356"/>
        <item x="357"/>
        <item x="377"/>
        <item x="378"/>
        <item x="396"/>
        <item x="407"/>
        <item x="408"/>
        <item x="413"/>
        <item x="420"/>
        <item x="424"/>
        <item x="27"/>
        <item x="28"/>
        <item x="29"/>
        <item x="207"/>
        <item x="360"/>
        <item x="388"/>
      </items>
    </pivotField>
    <pivotField compact="0" outline="0" showAll="0"/>
    <pivotField axis="axisRow" compact="0" outline="0" showAll="0" defaultSubtotal="0">
      <items count="451">
        <item x="392"/>
        <item x="395"/>
        <item x="389"/>
        <item x="82"/>
        <item x="42"/>
        <item x="101"/>
        <item x="362"/>
        <item x="365"/>
        <item x="372"/>
        <item x="366"/>
        <item x="368"/>
        <item x="419"/>
        <item x="363"/>
        <item x="149"/>
        <item x="25"/>
        <item x="68"/>
        <item x="24"/>
        <item x="303"/>
        <item x="211"/>
        <item x="123"/>
        <item x="251"/>
        <item x="171"/>
        <item x="124"/>
        <item x="159"/>
        <item x="84"/>
        <item x="225"/>
        <item x="168"/>
        <item x="96"/>
        <item x="229"/>
        <item x="241"/>
        <item x="85"/>
        <item x="380"/>
        <item x="12"/>
        <item x="385"/>
        <item x="346"/>
        <item x="305"/>
        <item x="399"/>
        <item x="221"/>
        <item x="163"/>
        <item x="31"/>
        <item x="3"/>
        <item x="269"/>
        <item x="158"/>
        <item x="71"/>
        <item x="140"/>
        <item x="228"/>
        <item x="177"/>
        <item x="351"/>
        <item x="373"/>
        <item x="369"/>
        <item x="323"/>
        <item x="203"/>
        <item x="92"/>
        <item x="224"/>
        <item x="78"/>
        <item x="143"/>
        <item x="145"/>
        <item x="296"/>
        <item x="446"/>
        <item x="146"/>
        <item x="338"/>
        <item x="208"/>
        <item x="22"/>
        <item x="79"/>
        <item x="282"/>
        <item x="442"/>
        <item x="201"/>
        <item x="18"/>
        <item x="47"/>
        <item x="153"/>
        <item x="56"/>
        <item x="206"/>
        <item x="278"/>
        <item x="277"/>
        <item x="63"/>
        <item x="262"/>
        <item x="62"/>
        <item x="188"/>
        <item x="288"/>
        <item x="120"/>
        <item x="317"/>
        <item x="122"/>
        <item x="189"/>
        <item x="121"/>
        <item m="1" x="449"/>
        <item x="382"/>
        <item x="51"/>
        <item x="273"/>
        <item x="325"/>
        <item x="260"/>
        <item x="263"/>
        <item x="190"/>
        <item x="285"/>
        <item x="290"/>
        <item x="169"/>
        <item m="1" x="447"/>
        <item x="238"/>
        <item x="179"/>
        <item x="86"/>
        <item x="444"/>
        <item x="87"/>
        <item x="104"/>
        <item x="54"/>
        <item x="144"/>
        <item x="364"/>
        <item x="340"/>
        <item x="352"/>
        <item x="45"/>
        <item x="339"/>
        <item x="194"/>
        <item x="107"/>
        <item x="99"/>
        <item x="176"/>
        <item x="108"/>
        <item x="112"/>
        <item x="311"/>
        <item x="255"/>
        <item x="102"/>
        <item x="9"/>
        <item x="243"/>
        <item x="197"/>
        <item x="126"/>
        <item x="136"/>
        <item x="129"/>
        <item x="103"/>
        <item x="230"/>
        <item x="115"/>
        <item x="250"/>
        <item x="209"/>
        <item x="316"/>
        <item x="20"/>
        <item x="329"/>
        <item x="330"/>
        <item x="320"/>
        <item x="8"/>
        <item x="284"/>
        <item x="198"/>
        <item x="116"/>
        <item x="213"/>
        <item x="175"/>
        <item x="110"/>
        <item x="113"/>
        <item x="216"/>
        <item x="258"/>
        <item x="114"/>
        <item x="10"/>
        <item x="244"/>
        <item x="127"/>
        <item x="139"/>
        <item x="131"/>
        <item x="233"/>
        <item x="134"/>
        <item x="314"/>
        <item x="186"/>
        <item x="246"/>
        <item x="332"/>
        <item x="383"/>
        <item x="75"/>
        <item x="74"/>
        <item x="55"/>
        <item x="271"/>
        <item x="36"/>
        <item x="73"/>
        <item x="315"/>
        <item x="261"/>
        <item x="334"/>
        <item x="21"/>
        <item x="272"/>
        <item x="394"/>
        <item x="111"/>
        <item x="337"/>
        <item x="384"/>
        <item x="294"/>
        <item x="292"/>
        <item x="371"/>
        <item x="217"/>
        <item x="287"/>
        <item x="344"/>
        <item x="235"/>
        <item x="387"/>
        <item x="93"/>
        <item x="239"/>
        <item x="298"/>
        <item x="184"/>
        <item x="185"/>
        <item x="322"/>
        <item x="359"/>
        <item x="313"/>
        <item x="83"/>
        <item x="0"/>
        <item x="5"/>
        <item x="358"/>
        <item x="160"/>
        <item x="319"/>
        <item x="443"/>
        <item x="404"/>
        <item x="164"/>
        <item x="33"/>
        <item x="35"/>
        <item x="157"/>
        <item x="270"/>
        <item x="91"/>
        <item x="72"/>
        <item x="301"/>
        <item x="222"/>
        <item x="15"/>
        <item x="106"/>
        <item x="286"/>
        <item x="280"/>
        <item x="167"/>
        <item x="242"/>
        <item x="43"/>
        <item x="105"/>
        <item x="38"/>
        <item x="312"/>
        <item x="247"/>
        <item x="152"/>
        <item x="252"/>
        <item x="310"/>
        <item x="345"/>
        <item x="381"/>
        <item x="367"/>
        <item x="341"/>
        <item x="393"/>
        <item x="411"/>
        <item x="361"/>
        <item x="348"/>
        <item x="424"/>
        <item x="397"/>
        <item x="302"/>
        <item x="223"/>
        <item x="245"/>
        <item x="135"/>
        <item x="214"/>
        <item x="226"/>
        <item x="210"/>
        <item x="147"/>
        <item x="343"/>
        <item x="409"/>
        <item x="291"/>
        <item x="375"/>
        <item x="401"/>
        <item x="416"/>
        <item x="321"/>
        <item x="220"/>
        <item x="162"/>
        <item x="300"/>
        <item x="268"/>
        <item x="34"/>
        <item x="7"/>
        <item x="6"/>
        <item x="90"/>
        <item x="266"/>
        <item x="156"/>
        <item x="70"/>
        <item x="333"/>
        <item x="417"/>
        <item x="264"/>
        <item x="391"/>
        <item x="350"/>
        <item x="349"/>
        <item x="59"/>
        <item x="13"/>
        <item x="253"/>
        <item x="170"/>
        <item x="212"/>
        <item x="97"/>
        <item x="65"/>
        <item x="1"/>
        <item x="308"/>
        <item x="306"/>
        <item x="172"/>
        <item x="281"/>
        <item x="178"/>
        <item m="1" x="448"/>
        <item x="67"/>
        <item x="215"/>
        <item x="193"/>
        <item x="182"/>
        <item x="249"/>
        <item x="248"/>
        <item x="200"/>
        <item x="202"/>
        <item x="259"/>
        <item x="275"/>
        <item x="142"/>
        <item x="276"/>
        <item x="166"/>
        <item x="17"/>
        <item x="81"/>
        <item x="19"/>
        <item x="173"/>
        <item x="237"/>
        <item x="324"/>
        <item x="426"/>
        <item x="274"/>
        <item x="425"/>
        <item x="376"/>
        <item x="353"/>
        <item x="414"/>
        <item x="403"/>
        <item x="402"/>
        <item x="435"/>
        <item x="436"/>
        <item x="434"/>
        <item x="415"/>
        <item x="4"/>
        <item x="219"/>
        <item x="161"/>
        <item x="30"/>
        <item x="2"/>
        <item x="265"/>
        <item x="155"/>
        <item x="69"/>
        <item x="299"/>
        <item x="89"/>
        <item x="318"/>
        <item x="354"/>
        <item x="355"/>
        <item x="326"/>
        <item x="11"/>
        <item x="438"/>
        <item x="328"/>
        <item x="48"/>
        <item x="118"/>
        <item x="327"/>
        <item x="405"/>
        <item x="347"/>
        <item x="390"/>
        <item x="398"/>
        <item x="433"/>
        <item x="427"/>
        <item x="428"/>
        <item x="429"/>
        <item x="432"/>
        <item x="431"/>
        <item x="430"/>
        <item x="421"/>
        <item x="412"/>
        <item x="14"/>
        <item x="439"/>
        <item x="437"/>
        <item x="44"/>
        <item x="279"/>
        <item x="49"/>
        <item x="440"/>
        <item x="331"/>
        <item x="297"/>
        <item x="236"/>
        <item m="1" x="450"/>
        <item x="37"/>
        <item x="379"/>
        <item x="410"/>
        <item x="422"/>
        <item x="400"/>
        <item x="199"/>
        <item x="165"/>
        <item x="418"/>
        <item x="94"/>
        <item x="148"/>
        <item x="58"/>
        <item x="192"/>
        <item x="16"/>
        <item x="128"/>
        <item x="374"/>
        <item x="218"/>
        <item x="240"/>
        <item x="386"/>
        <item x="183"/>
        <item x="88"/>
        <item x="23"/>
        <item x="52"/>
        <item x="60"/>
        <item x="307"/>
        <item x="50"/>
        <item x="53"/>
        <item x="441"/>
        <item x="119"/>
        <item x="66"/>
        <item x="309"/>
        <item x="95"/>
        <item x="181"/>
        <item x="39"/>
        <item x="80"/>
        <item x="40"/>
        <item x="46"/>
        <item x="109"/>
        <item x="174"/>
        <item x="257"/>
        <item x="100"/>
        <item x="138"/>
        <item x="130"/>
        <item x="232"/>
        <item x="195"/>
        <item x="117"/>
        <item x="41"/>
        <item x="98"/>
        <item x="196"/>
        <item x="227"/>
        <item x="231"/>
        <item x="64"/>
        <item x="133"/>
        <item x="445"/>
        <item x="267"/>
        <item x="423"/>
        <item x="283"/>
        <item x="26"/>
        <item x="180"/>
        <item x="256"/>
        <item x="137"/>
        <item x="132"/>
        <item x="125"/>
        <item x="289"/>
        <item x="151"/>
        <item x="141"/>
        <item x="370"/>
        <item x="205"/>
        <item x="204"/>
        <item x="406"/>
        <item x="32"/>
        <item x="57"/>
        <item x="61"/>
        <item x="28"/>
        <item x="29"/>
        <item x="27"/>
        <item x="150"/>
        <item x="154"/>
        <item x="187"/>
        <item x="191"/>
        <item x="234"/>
        <item x="254"/>
        <item x="293"/>
        <item x="295"/>
        <item x="304"/>
        <item x="207"/>
        <item x="360"/>
        <item x="76"/>
        <item x="77"/>
        <item x="335"/>
        <item x="336"/>
        <item x="342"/>
        <item x="356"/>
        <item x="357"/>
        <item x="377"/>
        <item x="378"/>
        <item x="396"/>
        <item x="407"/>
        <item x="408"/>
        <item x="413"/>
        <item x="420"/>
        <item x="388"/>
      </items>
    </pivotField>
    <pivotField compact="0" outline="0" showAll="0" defaultSubtotal="0"/>
    <pivotField compact="0" outline="0" showAll="0"/>
    <pivotField dataField="1" compact="0" outline="0" showAll="0" defaultSubtotal="0"/>
    <pivotField compact="0" outline="0" showAll="0"/>
    <pivotField dataField="1" compact="0" outline="0" showAll="0" defaultSubtotal="0"/>
    <pivotField dataField="1" compact="0" outline="0" showAll="0" defaultSubtotal="0"/>
    <pivotField axis="axisRow" compact="0" outline="0" showAll="0">
      <items count="8">
        <item x="0"/>
        <item x="2"/>
        <item x="5"/>
        <item m="1" x="6"/>
        <item x="3"/>
        <item x="4"/>
        <item x="1"/>
        <item t="default"/>
      </items>
    </pivotField>
    <pivotField compact="0" outline="0" showAll="0"/>
  </pivotFields>
  <rowFields count="5">
    <field x="5"/>
    <field x="6"/>
    <field x="7"/>
    <field x="9"/>
    <field x="16"/>
  </rowFields>
  <rowItems count="454">
    <i>
      <x/>
      <x v="3"/>
      <x v="445"/>
      <x v="435"/>
      <x/>
    </i>
    <i t="default" r="1">
      <x v="3"/>
    </i>
    <i>
      <x v="1"/>
      <x v="2"/>
      <x/>
      <x v="189"/>
      <x/>
    </i>
    <i r="2">
      <x v="1"/>
      <x v="268"/>
      <x/>
    </i>
    <i r="2">
      <x v="2"/>
      <x v="310"/>
      <x/>
    </i>
    <i r="2">
      <x v="3"/>
      <x v="40"/>
      <x/>
    </i>
    <i r="2">
      <x v="4"/>
      <x v="306"/>
      <x/>
    </i>
    <i r="2">
      <x v="5"/>
      <x v="190"/>
      <x/>
    </i>
    <i r="2">
      <x v="6"/>
      <x v="250"/>
      <x/>
    </i>
    <i r="2">
      <x v="7"/>
      <x v="249"/>
      <x/>
    </i>
    <i r="2">
      <x v="8"/>
      <x v="134"/>
      <x/>
    </i>
    <i r="2">
      <x v="9"/>
      <x v="118"/>
      <x v="6"/>
    </i>
    <i r="2">
      <x v="10"/>
      <x v="145"/>
      <x v="6"/>
    </i>
    <i r="2">
      <x v="11"/>
      <x v="320"/>
      <x v="1"/>
    </i>
    <i r="2">
      <x v="12"/>
      <x v="32"/>
      <x v="6"/>
    </i>
    <i r="2">
      <x v="13"/>
      <x v="262"/>
      <x/>
    </i>
    <i r="2">
      <x v="14"/>
      <x v="339"/>
      <x/>
    </i>
    <i r="2">
      <x v="15"/>
      <x v="205"/>
      <x/>
    </i>
    <i r="2">
      <x v="16"/>
      <x v="362"/>
      <x/>
    </i>
    <i r="2">
      <x v="17"/>
      <x v="288"/>
      <x/>
    </i>
    <i r="2">
      <x v="18"/>
      <x v="67"/>
      <x v="1"/>
    </i>
    <i r="2">
      <x v="19"/>
      <x v="290"/>
      <x/>
    </i>
    <i r="2">
      <x v="20"/>
      <x v="130"/>
      <x/>
    </i>
    <i r="2">
      <x v="21"/>
      <x v="166"/>
      <x v="4"/>
    </i>
    <i r="2">
      <x v="22"/>
      <x v="62"/>
      <x v="1"/>
    </i>
    <i r="2">
      <x v="23"/>
      <x v="370"/>
      <x v="1"/>
    </i>
    <i r="2">
      <x v="24"/>
      <x v="16"/>
      <x/>
    </i>
    <i r="2">
      <x v="25"/>
      <x v="14"/>
      <x/>
    </i>
    <i r="2">
      <x v="26"/>
      <x v="406"/>
      <x/>
    </i>
    <i r="2">
      <x v="27"/>
      <x v="309"/>
      <x v="1"/>
    </i>
    <i r="2">
      <x v="28"/>
      <x v="39"/>
      <x v="1"/>
    </i>
    <i r="2">
      <x v="29"/>
      <x v="197"/>
      <x v="1"/>
    </i>
    <i r="2">
      <x v="30"/>
      <x v="248"/>
      <x v="1"/>
    </i>
    <i r="2">
      <x v="31"/>
      <x v="198"/>
      <x/>
    </i>
    <i r="2">
      <x v="32"/>
      <x v="161"/>
      <x/>
    </i>
    <i r="2">
      <x v="33"/>
      <x v="350"/>
      <x v="6"/>
    </i>
    <i r="2">
      <x v="34"/>
      <x v="213"/>
      <x/>
    </i>
    <i r="2">
      <x v="35"/>
      <x v="382"/>
      <x/>
    </i>
    <i r="2">
      <x v="36"/>
      <x v="384"/>
      <x/>
    </i>
    <i r="2">
      <x v="37"/>
      <x v="395"/>
      <x/>
    </i>
    <i r="2">
      <x v="38"/>
      <x v="4"/>
      <x/>
    </i>
    <i r="2">
      <x v="39"/>
      <x v="211"/>
      <x/>
    </i>
    <i r="2">
      <x v="40"/>
      <x v="342"/>
      <x/>
    </i>
    <i r="2">
      <x v="41"/>
      <x v="107"/>
      <x/>
    </i>
    <i r="2">
      <x v="42"/>
      <x v="385"/>
      <x v="6"/>
    </i>
    <i r="2">
      <x v="43"/>
      <x v="68"/>
      <x/>
    </i>
    <i r="2">
      <x v="44"/>
      <x v="323"/>
      <x v="1"/>
    </i>
    <i r="2">
      <x v="45"/>
      <x v="344"/>
      <x/>
    </i>
    <i r="2">
      <x v="46"/>
      <x v="374"/>
      <x/>
    </i>
    <i r="2">
      <x v="47"/>
      <x v="86"/>
      <x/>
    </i>
    <i r="2">
      <x v="48"/>
      <x v="371"/>
      <x/>
    </i>
    <i r="2">
      <x v="49"/>
      <x v="375"/>
      <x/>
    </i>
    <i r="2">
      <x v="50"/>
      <x v="102"/>
      <x/>
    </i>
    <i r="2">
      <x v="51"/>
      <x v="159"/>
      <x/>
    </i>
    <i r="2">
      <x v="52"/>
      <x v="70"/>
      <x/>
    </i>
    <i r="2">
      <x v="53"/>
      <x v="360"/>
      <x/>
    </i>
    <i r="2">
      <x v="54"/>
      <x v="261"/>
      <x/>
    </i>
    <i r="2">
      <x v="55"/>
      <x v="372"/>
      <x/>
    </i>
    <i r="2">
      <x v="56"/>
      <x v="76"/>
      <x/>
    </i>
    <i r="2">
      <x v="57"/>
      <x v="74"/>
      <x/>
    </i>
    <i r="2">
      <x v="58"/>
      <x v="400"/>
      <x v="1"/>
    </i>
    <i r="2">
      <x v="59"/>
      <x v="267"/>
      <x v="1"/>
    </i>
    <i r="2">
      <x v="60"/>
      <x v="378"/>
      <x v="1"/>
    </i>
    <i r="2">
      <x v="61"/>
      <x v="275"/>
      <x v="1"/>
    </i>
    <i r="2">
      <x v="62"/>
      <x v="15"/>
      <x v="1"/>
    </i>
    <i r="2">
      <x v="63"/>
      <x v="313"/>
      <x v="6"/>
    </i>
    <i r="2">
      <x v="64"/>
      <x v="254"/>
      <x v="6"/>
    </i>
    <i r="2">
      <x v="65"/>
      <x v="43"/>
      <x v="6"/>
    </i>
    <i r="2">
      <x v="66"/>
      <x v="202"/>
      <x v="6"/>
    </i>
    <i r="2">
      <x v="67"/>
      <x v="162"/>
      <x v="6"/>
    </i>
    <i r="2">
      <x v="70"/>
      <x v="54"/>
      <x v="6"/>
    </i>
    <i r="2">
      <x v="71"/>
      <x v="63"/>
      <x v="6"/>
    </i>
    <i r="2">
      <x v="72"/>
      <x v="383"/>
      <x v="6"/>
    </i>
    <i r="2">
      <x v="73"/>
      <x v="289"/>
      <x v="6"/>
    </i>
    <i r="2">
      <x v="74"/>
      <x v="3"/>
      <x v="6"/>
    </i>
    <i r="2">
      <x v="75"/>
      <x v="188"/>
      <x v="6"/>
    </i>
    <i r="2">
      <x v="76"/>
      <x v="24"/>
      <x v="6"/>
    </i>
    <i r="2">
      <x v="77"/>
      <x v="30"/>
      <x/>
    </i>
    <i r="2">
      <x v="78"/>
      <x v="98"/>
      <x v="6"/>
    </i>
    <i r="2">
      <x v="79"/>
      <x v="100"/>
      <x v="6"/>
    </i>
    <i r="2">
      <x v="80"/>
      <x v="369"/>
      <x/>
    </i>
    <i r="2">
      <x v="81"/>
      <x v="315"/>
      <x/>
    </i>
    <i r="2">
      <x v="82"/>
      <x v="251"/>
      <x/>
    </i>
    <i r="2">
      <x v="83"/>
      <x v="201"/>
      <x/>
    </i>
    <i r="2">
      <x v="84"/>
      <x v="52"/>
      <x/>
    </i>
    <i r="2">
      <x v="85"/>
      <x v="180"/>
      <x/>
    </i>
    <i r="2">
      <x v="86"/>
      <x v="358"/>
      <x/>
    </i>
    <i r="2">
      <x v="87"/>
      <x v="380"/>
      <x/>
    </i>
    <i r="2">
      <x v="88"/>
      <x v="27"/>
      <x v="6"/>
    </i>
    <i r="2">
      <x v="89"/>
      <x v="266"/>
      <x v="6"/>
    </i>
    <i r="2">
      <x v="90"/>
      <x v="396"/>
      <x v="6"/>
    </i>
    <i r="2">
      <x v="91"/>
      <x v="111"/>
      <x v="4"/>
    </i>
    <i r="2">
      <x v="92"/>
      <x v="389"/>
      <x v="6"/>
    </i>
    <i r="2">
      <x v="93"/>
      <x v="5"/>
      <x v="6"/>
    </i>
    <i r="2">
      <x v="94"/>
      <x v="117"/>
      <x v="6"/>
    </i>
    <i r="2">
      <x v="95"/>
      <x v="124"/>
      <x v="6"/>
    </i>
    <i r="2">
      <x v="96"/>
      <x v="101"/>
      <x v="6"/>
    </i>
    <i r="2">
      <x v="97"/>
      <x v="212"/>
      <x v="6"/>
    </i>
    <i r="2">
      <x v="98"/>
      <x v="206"/>
      <x v="6"/>
    </i>
    <i r="2">
      <x v="99"/>
      <x v="110"/>
      <x v="2"/>
    </i>
    <i r="2">
      <x v="100"/>
      <x v="113"/>
      <x v="6"/>
    </i>
    <i r="2">
      <x v="101"/>
      <x v="386"/>
      <x v="4"/>
    </i>
    <i r="2">
      <x v="102"/>
      <x v="140"/>
      <x v="6"/>
    </i>
    <i r="2">
      <x v="103"/>
      <x v="169"/>
      <x v="6"/>
    </i>
    <i r="2">
      <x v="104"/>
      <x v="114"/>
      <x v="6"/>
    </i>
    <i r="2">
      <x v="105"/>
      <x v="141"/>
      <x v="6"/>
    </i>
    <i r="2">
      <x v="106"/>
      <x v="144"/>
      <x v="6"/>
    </i>
    <i r="2">
      <x v="107"/>
      <x v="126"/>
      <x v="6"/>
    </i>
    <i r="2">
      <x v="108"/>
      <x v="137"/>
      <x v="2"/>
    </i>
    <i r="2">
      <x v="109"/>
      <x v="394"/>
      <x v="2"/>
    </i>
    <i r="2">
      <x v="110"/>
      <x v="324"/>
      <x v="1"/>
    </i>
    <i r="2">
      <x v="111"/>
      <x v="377"/>
      <x v="1"/>
    </i>
    <i r="2">
      <x v="112"/>
      <x v="79"/>
      <x v="4"/>
    </i>
    <i r="2">
      <x v="113"/>
      <x v="83"/>
      <x v="4"/>
    </i>
    <i r="2">
      <x v="114"/>
      <x v="81"/>
      <x v="4"/>
    </i>
    <i r="2">
      <x v="115"/>
      <x v="19"/>
      <x v="4"/>
    </i>
    <i r="2">
      <x v="116"/>
      <x v="22"/>
      <x v="4"/>
    </i>
    <i r="2">
      <x v="117"/>
      <x v="411"/>
      <x v="4"/>
    </i>
    <i r="2">
      <x v="118"/>
      <x v="121"/>
      <x v="4"/>
    </i>
    <i r="2">
      <x v="119"/>
      <x v="147"/>
      <x v="4"/>
    </i>
    <i r="2">
      <x v="120"/>
      <x v="363"/>
      <x v="4"/>
    </i>
    <i r="2">
      <x v="121"/>
      <x v="123"/>
      <x v="4"/>
    </i>
    <i r="2">
      <x v="122"/>
      <x v="391"/>
      <x v="4"/>
    </i>
    <i r="2">
      <x v="123"/>
      <x v="149"/>
      <x v="4"/>
    </i>
    <i r="2">
      <x v="124"/>
      <x v="410"/>
      <x v="4"/>
    </i>
    <i r="2">
      <x v="125"/>
      <x v="401"/>
      <x v="4"/>
    </i>
    <i r="2">
      <x v="126"/>
      <x v="151"/>
      <x v="4"/>
    </i>
    <i r="2">
      <x v="127"/>
      <x v="232"/>
      <x v="4"/>
    </i>
    <i r="2">
      <x v="128"/>
      <x v="122"/>
      <x v="4"/>
    </i>
    <i r="2">
      <x v="129"/>
      <x v="409"/>
      <x v="4"/>
    </i>
    <i r="2">
      <x v="130"/>
      <x v="390"/>
      <x v="4"/>
    </i>
    <i r="2">
      <x v="131"/>
      <x v="148"/>
      <x v="4"/>
    </i>
    <i r="2">
      <x v="132"/>
      <x v="44"/>
      <x v="2"/>
    </i>
    <i r="2">
      <x v="133"/>
      <x v="414"/>
      <x v="4"/>
    </i>
    <i r="2">
      <x v="134"/>
      <x v="285"/>
      <x v="4"/>
    </i>
    <i r="2">
      <x v="135"/>
      <x v="55"/>
      <x v="4"/>
    </i>
    <i r="2">
      <x v="136"/>
      <x v="103"/>
      <x v="4"/>
    </i>
    <i r="2">
      <x v="137"/>
      <x v="56"/>
      <x v="4"/>
    </i>
    <i r="2">
      <x v="138"/>
      <x v="59"/>
      <x v="4"/>
    </i>
    <i r="2">
      <x v="139"/>
      <x v="236"/>
      <x v="4"/>
    </i>
    <i r="2">
      <x v="140"/>
      <x v="359"/>
      <x v="4"/>
    </i>
    <i r="2">
      <x v="141"/>
      <x v="13"/>
      <x v="4"/>
    </i>
    <i r="2">
      <x v="142"/>
      <x v="425"/>
      <x v="4"/>
    </i>
    <i r="2">
      <x v="143"/>
      <x v="413"/>
      <x v="2"/>
    </i>
    <i r="2">
      <x v="144"/>
      <x v="216"/>
      <x v="4"/>
    </i>
    <i r="2">
      <x v="145"/>
      <x v="69"/>
      <x v="4"/>
    </i>
    <i r="2">
      <x v="146"/>
      <x v="312"/>
      <x v="4"/>
    </i>
    <i r="2">
      <x v="147"/>
      <x v="253"/>
      <x v="4"/>
    </i>
    <i r="2">
      <x v="148"/>
      <x v="199"/>
      <x v="4"/>
    </i>
    <i r="2">
      <x v="149"/>
      <x v="42"/>
      <x v="4"/>
    </i>
    <i r="2">
      <x v="150"/>
      <x v="23"/>
      <x v="4"/>
    </i>
    <i r="2">
      <x v="151"/>
      <x v="192"/>
      <x v="4"/>
    </i>
    <i r="2">
      <x v="152"/>
      <x v="308"/>
      <x v="4"/>
    </i>
    <i r="2">
      <x v="153"/>
      <x v="245"/>
      <x v="4"/>
    </i>
    <i r="2">
      <x v="154"/>
      <x v="38"/>
      <x v="4"/>
    </i>
    <i r="2">
      <x v="155"/>
      <x v="196"/>
      <x v="4"/>
    </i>
    <i r="2">
      <x v="156"/>
      <x v="356"/>
      <x v="4"/>
    </i>
    <i r="2">
      <x v="157"/>
      <x v="287"/>
      <x v="4"/>
    </i>
    <i r="2">
      <x v="158"/>
      <x v="209"/>
      <x v="4"/>
    </i>
    <i r="2">
      <x v="159"/>
      <x v="26"/>
      <x v="4"/>
    </i>
    <i r="2">
      <x v="160"/>
      <x v="94"/>
      <x v="4"/>
    </i>
    <i r="2">
      <x v="161"/>
      <x v="264"/>
      <x v="4"/>
    </i>
    <i r="2">
      <x v="162"/>
      <x v="21"/>
      <x v="4"/>
    </i>
    <i r="2">
      <x v="163"/>
      <x v="271"/>
      <x v="4"/>
    </i>
    <i r="2">
      <x v="164"/>
      <x v="291"/>
      <x v="4"/>
    </i>
    <i r="2">
      <x v="165"/>
      <x v="387"/>
      <x v="4"/>
    </i>
    <i r="2">
      <x v="166"/>
      <x v="139"/>
      <x v="4"/>
    </i>
    <i r="2">
      <x v="167"/>
      <x v="112"/>
      <x v="4"/>
    </i>
    <i r="2">
      <x v="168"/>
      <x v="46"/>
      <x v="4"/>
    </i>
    <i r="2">
      <x v="169"/>
      <x v="273"/>
      <x v="4"/>
    </i>
    <i r="2">
      <x v="170"/>
      <x v="97"/>
      <x v="4"/>
    </i>
    <i r="2">
      <x v="171"/>
      <x v="407"/>
      <x v="4"/>
    </i>
    <i r="2">
      <x v="172"/>
      <x v="381"/>
      <x v="4"/>
    </i>
    <i r="2">
      <x v="173"/>
      <x v="278"/>
      <x v="4"/>
    </i>
    <i r="2">
      <x v="174"/>
      <x v="368"/>
      <x v="4"/>
    </i>
    <i r="2">
      <x v="175"/>
      <x v="183"/>
      <x v="4"/>
    </i>
    <i r="2">
      <x v="176"/>
      <x v="184"/>
      <x v="4"/>
    </i>
    <i r="2">
      <x v="177"/>
      <x v="153"/>
      <x v="4"/>
    </i>
    <i r="2">
      <x v="178"/>
      <x v="427"/>
      <x v="4"/>
    </i>
    <i r="2">
      <x v="179"/>
      <x v="77"/>
      <x v="4"/>
    </i>
    <i r="2">
      <x v="180"/>
      <x v="82"/>
      <x v="4"/>
    </i>
    <i r="2">
      <x v="181"/>
      <x v="91"/>
      <x v="4"/>
    </i>
    <i r="2">
      <x v="182"/>
      <x v="361"/>
      <x v="6"/>
    </i>
    <i r="2">
      <x v="183"/>
      <x v="277"/>
      <x v="6"/>
    </i>
    <i r="2">
      <x v="184"/>
      <x v="109"/>
      <x v="2"/>
    </i>
    <i r="2">
      <x v="185"/>
      <x v="393"/>
      <x v="2"/>
    </i>
    <i r="2">
      <x v="186"/>
      <x v="397"/>
      <x v="2"/>
    </i>
    <i r="2">
      <x v="187"/>
      <x v="120"/>
      <x v="2"/>
    </i>
    <i r="2">
      <x v="188"/>
      <x v="136"/>
      <x v="2"/>
    </i>
    <i r="2">
      <x v="189"/>
      <x v="355"/>
      <x v="2"/>
    </i>
    <i r="2">
      <x v="190"/>
      <x v="281"/>
      <x v="2"/>
    </i>
    <i r="2">
      <x v="191"/>
      <x v="66"/>
      <x v="2"/>
    </i>
    <i r="2">
      <x v="192"/>
      <x v="282"/>
      <x v="2"/>
    </i>
    <i r="2">
      <x v="193"/>
      <x v="51"/>
      <x v="6"/>
    </i>
    <i r="2">
      <x v="194"/>
      <x v="417"/>
      <x v="6"/>
    </i>
    <i r="2">
      <x v="195"/>
      <x v="416"/>
      <x v="6"/>
    </i>
    <i r="2">
      <x v="196"/>
      <x v="71"/>
      <x v="6"/>
    </i>
    <i r="2">
      <x v="197"/>
      <x v="61"/>
      <x v="6"/>
    </i>
    <i r="2">
      <x v="198"/>
      <x v="128"/>
      <x v="6"/>
    </i>
    <i r="2">
      <x v="200"/>
      <x v="18"/>
      <x v="6"/>
    </i>
    <i r="2">
      <x v="201"/>
      <x v="265"/>
      <x v="6"/>
    </i>
    <i r="2">
      <x v="202"/>
      <x v="138"/>
      <x v="6"/>
    </i>
    <i r="2">
      <x v="203"/>
      <x v="233"/>
      <x v="6"/>
    </i>
    <i r="2">
      <x v="204"/>
      <x v="276"/>
      <x v="6"/>
    </i>
    <i r="2">
      <x v="205"/>
      <x v="142"/>
      <x v="6"/>
    </i>
    <i r="2">
      <x v="206"/>
      <x v="175"/>
      <x v="6"/>
    </i>
    <i r="2">
      <x v="207"/>
      <x v="365"/>
      <x v="6"/>
    </i>
    <i r="2">
      <x v="208"/>
      <x v="307"/>
      <x v="2"/>
    </i>
    <i r="2">
      <x v="209"/>
      <x v="244"/>
      <x v="2"/>
    </i>
    <i r="2">
      <x v="210"/>
      <x v="37"/>
      <x v="2"/>
    </i>
    <i r="2">
      <x v="211"/>
      <x v="204"/>
      <x v="2"/>
    </i>
    <i r="2">
      <x v="212"/>
      <x v="230"/>
      <x v="2"/>
    </i>
    <i r="2">
      <x v="213"/>
      <x v="53"/>
      <x v="2"/>
    </i>
    <i r="2">
      <x v="214"/>
      <x v="25"/>
      <x v="2"/>
    </i>
    <i r="2">
      <x v="215"/>
      <x v="234"/>
      <x v="2"/>
    </i>
    <i r="2">
      <x v="216"/>
      <x v="398"/>
      <x v="2"/>
    </i>
    <i r="2">
      <x v="217"/>
      <x v="45"/>
      <x v="2"/>
    </i>
    <i r="2">
      <x v="218"/>
      <x v="28"/>
      <x v="2"/>
    </i>
    <i r="2">
      <x v="219"/>
      <x v="125"/>
      <x v="2"/>
    </i>
    <i r="2">
      <x v="220"/>
      <x v="399"/>
      <x v="2"/>
    </i>
    <i r="2">
      <x v="221"/>
      <x v="392"/>
      <x v="2"/>
    </i>
    <i r="2">
      <x v="222"/>
      <x v="150"/>
      <x v="2"/>
    </i>
    <i r="2">
      <x v="223"/>
      <x v="429"/>
      <x v="2"/>
    </i>
    <i r="2">
      <x v="224"/>
      <x v="178"/>
      <x v="2"/>
    </i>
    <i r="2">
      <x v="225"/>
      <x v="348"/>
      <x v="2"/>
    </i>
    <i r="2">
      <x v="226"/>
      <x v="292"/>
      <x v="2"/>
    </i>
    <i r="2">
      <x v="227"/>
      <x v="96"/>
      <x v="2"/>
    </i>
    <i r="2">
      <x v="228"/>
      <x v="181"/>
      <x v="2"/>
    </i>
    <i r="2">
      <x v="229"/>
      <x v="366"/>
      <x v="6"/>
    </i>
    <i r="2">
      <x v="230"/>
      <x v="29"/>
      <x v="6"/>
    </i>
    <i r="2">
      <x v="231"/>
      <x v="210"/>
      <x v="6"/>
    </i>
    <i r="2">
      <x v="232"/>
      <x v="119"/>
      <x v="6"/>
    </i>
    <i r="2">
      <x v="233"/>
      <x v="146"/>
      <x v="6"/>
    </i>
    <i r="2">
      <x v="234"/>
      <x v="231"/>
      <x v="6"/>
    </i>
    <i r="2">
      <x v="235"/>
      <x v="154"/>
      <x v="6"/>
    </i>
    <i r="2">
      <x v="236"/>
      <x v="215"/>
      <x v="6"/>
    </i>
    <i r="2">
      <x v="237"/>
      <x v="280"/>
      <x v="6"/>
    </i>
    <i r="2">
      <x v="238"/>
      <x v="279"/>
      <x v="2"/>
    </i>
    <i r="2">
      <x v="239"/>
      <x v="127"/>
      <x v="2"/>
    </i>
    <i r="2">
      <x v="240"/>
      <x v="20"/>
      <x v="4"/>
    </i>
    <i r="2">
      <x v="241"/>
      <x v="217"/>
      <x v="4"/>
    </i>
    <i r="2">
      <x v="242"/>
      <x v="263"/>
      <x v="4"/>
    </i>
    <i r="2">
      <x v="243"/>
      <x v="430"/>
      <x v="4"/>
    </i>
    <i r="2">
      <x v="244"/>
      <x v="116"/>
      <x v="4"/>
    </i>
    <i r="2">
      <x v="245"/>
      <x v="408"/>
      <x v="4"/>
    </i>
    <i r="2">
      <x v="246"/>
      <x v="388"/>
      <x v="4"/>
    </i>
    <i r="2">
      <x v="247"/>
      <x v="143"/>
      <x v="4"/>
    </i>
    <i r="2">
      <x v="248"/>
      <x v="283"/>
      <x v="4"/>
    </i>
    <i r="2">
      <x v="249"/>
      <x v="89"/>
      <x v="4"/>
    </i>
    <i r="2">
      <x v="250"/>
      <x v="164"/>
      <x v="4"/>
    </i>
    <i r="2">
      <x v="251"/>
      <x v="75"/>
      <x v="4"/>
    </i>
    <i r="2">
      <x v="252"/>
      <x v="90"/>
      <x v="4"/>
    </i>
    <i r="2">
      <x v="253"/>
      <x v="257"/>
      <x v="4"/>
    </i>
    <i r="2">
      <x v="254"/>
      <x v="311"/>
      <x v="2"/>
    </i>
    <i r="2">
      <x v="255"/>
      <x v="252"/>
      <x v="2"/>
    </i>
    <i r="2">
      <x v="256"/>
      <x v="403"/>
      <x v="2"/>
    </i>
    <i r="2">
      <x v="257"/>
      <x v="247"/>
      <x v="2"/>
    </i>
    <i r="2">
      <x v="258"/>
      <x v="41"/>
      <x v="2"/>
    </i>
    <i r="2">
      <x v="259"/>
      <x v="200"/>
      <x v="2"/>
    </i>
    <i r="2">
      <x v="260"/>
      <x v="160"/>
      <x v="2"/>
    </i>
    <i r="2">
      <x v="261"/>
      <x v="167"/>
      <x v="2"/>
    </i>
    <i r="2">
      <x v="262"/>
      <x v="87"/>
      <x v="2"/>
    </i>
    <i r="2">
      <x v="263"/>
      <x v="295"/>
      <x v="2"/>
    </i>
    <i r="2">
      <x v="264"/>
      <x v="284"/>
      <x v="2"/>
    </i>
    <i r="2">
      <x v="265"/>
      <x v="286"/>
      <x v="2"/>
    </i>
    <i r="2">
      <x v="266"/>
      <x v="73"/>
      <x v="2"/>
    </i>
    <i r="2">
      <x v="267"/>
      <x v="72"/>
      <x v="2"/>
    </i>
    <i r="2">
      <x v="268"/>
      <x v="343"/>
      <x v="2"/>
    </i>
    <i r="2">
      <x v="269"/>
      <x v="208"/>
      <x v="2"/>
    </i>
    <i r="2">
      <x v="270"/>
      <x v="272"/>
      <x v="2"/>
    </i>
    <i r="2">
      <x v="271"/>
      <x v="64"/>
      <x v="2"/>
    </i>
    <i r="2">
      <x v="272"/>
      <x v="405"/>
      <x v="2"/>
    </i>
    <i r="2">
      <x v="273"/>
      <x v="135"/>
      <x v="2"/>
    </i>
    <i r="2">
      <x v="274"/>
      <x v="92"/>
      <x v="2"/>
    </i>
    <i r="2">
      <x v="275"/>
      <x v="207"/>
      <x v="2"/>
    </i>
    <i r="2">
      <x v="276"/>
      <x v="176"/>
      <x v="2"/>
    </i>
    <i r="2">
      <x v="277"/>
      <x v="78"/>
      <x v="2"/>
    </i>
    <i r="2">
      <x v="278"/>
      <x v="412"/>
      <x/>
    </i>
    <i r="2">
      <x v="279"/>
      <x v="93"/>
      <x v="2"/>
    </i>
    <i r="2">
      <x v="280"/>
      <x v="239"/>
      <x v="2"/>
    </i>
    <i r="2">
      <x v="281"/>
      <x v="173"/>
      <x v="2"/>
    </i>
    <i r="2">
      <x v="282"/>
      <x v="172"/>
      <x/>
    </i>
    <i r="2">
      <x v="283"/>
      <x v="57"/>
      <x v="2"/>
    </i>
    <i r="2">
      <x v="284"/>
      <x v="347"/>
      <x v="2"/>
    </i>
    <i r="2">
      <x v="285"/>
      <x v="182"/>
      <x v="2"/>
    </i>
    <i r="2">
      <x v="286"/>
      <x v="314"/>
      <x v="6"/>
    </i>
    <i r="2">
      <x v="287"/>
      <x v="246"/>
      <x v="6"/>
    </i>
    <i r="2">
      <x v="288"/>
      <x v="203"/>
      <x v="6"/>
    </i>
    <i r="2">
      <x v="289"/>
      <x v="229"/>
      <x v="6"/>
    </i>
    <i r="2">
      <x v="290"/>
      <x v="17"/>
      <x v="6"/>
    </i>
    <i r="2">
      <x v="291"/>
      <x v="35"/>
      <x v="6"/>
    </i>
    <i r="2">
      <x v="292"/>
      <x v="270"/>
      <x v="6"/>
    </i>
    <i r="2">
      <x v="293"/>
      <x v="373"/>
      <x v="6"/>
    </i>
    <i r="2">
      <x v="294"/>
      <x v="269"/>
      <x v="6"/>
    </i>
    <i r="2">
      <x v="295"/>
      <x v="379"/>
      <x v="6"/>
    </i>
    <i r="2">
      <x v="296"/>
      <x v="218"/>
      <x v="6"/>
    </i>
    <i r="2">
      <x v="297"/>
      <x v="115"/>
      <x v="6"/>
    </i>
    <i r="2">
      <x v="298"/>
      <x v="214"/>
      <x v="6"/>
    </i>
    <i r="2">
      <x v="299"/>
      <x v="187"/>
      <x v="6"/>
    </i>
    <i r="2">
      <x v="300"/>
      <x v="152"/>
      <x v="6"/>
    </i>
    <i r="2">
      <x v="301"/>
      <x v="163"/>
      <x v="6"/>
    </i>
    <i r="2">
      <x v="302"/>
      <x v="129"/>
      <x/>
    </i>
    <i r="2">
      <x v="303"/>
      <x v="80"/>
      <x v="6"/>
    </i>
    <i r="2">
      <x v="304"/>
      <x v="316"/>
      <x v="6"/>
    </i>
    <i r="2">
      <x v="305"/>
      <x v="193"/>
      <x v="1"/>
    </i>
    <i r="2">
      <x v="306"/>
      <x v="133"/>
      <x v="1"/>
    </i>
    <i r="2">
      <x v="307"/>
      <x v="243"/>
      <x v="1"/>
    </i>
    <i r="2">
      <x v="308"/>
      <x v="185"/>
      <x v="1"/>
    </i>
    <i r="2">
      <x v="309"/>
      <x v="50"/>
      <x v="1"/>
    </i>
    <i r="2">
      <x v="310"/>
      <x v="293"/>
      <x v="1"/>
    </i>
    <i r="2">
      <x v="311"/>
      <x v="88"/>
      <x v="1"/>
    </i>
    <i r="2">
      <x v="312"/>
      <x v="319"/>
      <x v="1"/>
    </i>
    <i r="2">
      <x v="313"/>
      <x v="325"/>
      <x v="1"/>
    </i>
    <i r="2">
      <x v="314"/>
      <x v="322"/>
      <x v="1"/>
    </i>
    <i r="2">
      <x v="315"/>
      <x v="131"/>
      <x v="1"/>
    </i>
    <i r="2">
      <x v="316"/>
      <x v="132"/>
      <x v="1"/>
    </i>
    <i r="2">
      <x v="317"/>
      <x v="346"/>
      <x v="1"/>
    </i>
    <i r="2">
      <x v="318"/>
      <x v="155"/>
      <x v="1"/>
    </i>
    <i r="2">
      <x v="319"/>
      <x v="255"/>
      <x v="1"/>
    </i>
    <i r="2">
      <x v="321"/>
      <x v="60"/>
      <x v="6"/>
    </i>
    <i r="2">
      <x v="336"/>
      <x v="191"/>
      <x/>
    </i>
    <i r="2">
      <x v="337"/>
      <x v="186"/>
      <x v="1"/>
    </i>
    <i r="2">
      <x v="411"/>
      <x v="99"/>
      <x/>
    </i>
    <i r="2">
      <x v="412"/>
      <x v="402"/>
      <x v="6"/>
    </i>
    <i r="2">
      <x v="413"/>
      <x v="58"/>
      <x v="6"/>
    </i>
    <i r="2">
      <x v="415"/>
      <x v="419"/>
      <x v="5"/>
    </i>
    <i r="2">
      <x v="416"/>
      <x v="420"/>
      <x/>
    </i>
    <i r="2">
      <x v="417"/>
      <x v="421"/>
      <x v="5"/>
    </i>
    <i r="2">
      <x v="418"/>
      <x v="426"/>
      <x v="5"/>
    </i>
    <i r="2">
      <x v="419"/>
      <x v="428"/>
      <x v="6"/>
    </i>
    <i r="2">
      <x v="420"/>
      <x v="431"/>
      <x/>
    </i>
    <i r="2">
      <x v="421"/>
      <x v="432"/>
      <x v="2"/>
    </i>
    <i r="2">
      <x v="422"/>
      <x v="433"/>
      <x v="4"/>
    </i>
    <i r="2">
      <x v="423"/>
      <x v="165"/>
      <x v="6"/>
    </i>
    <i r="2">
      <x v="441"/>
      <x v="424"/>
      <x v="1"/>
    </i>
    <i r="2">
      <x v="442"/>
      <x v="422"/>
      <x v="1"/>
    </i>
    <i r="2">
      <x v="443"/>
      <x v="423"/>
      <x v="1"/>
    </i>
    <i r="2">
      <x v="444"/>
      <x v="434"/>
      <x v="4"/>
    </i>
    <i t="default" r="1">
      <x v="2"/>
    </i>
    <i>
      <x v="2"/>
      <x v="3"/>
      <x v="68"/>
      <x v="158"/>
      <x v="6"/>
    </i>
    <i r="2">
      <x v="69"/>
      <x v="157"/>
      <x v="6"/>
    </i>
    <i r="2">
      <x v="199"/>
      <x v="235"/>
      <x v="6"/>
    </i>
    <i r="2">
      <x v="320"/>
      <x v="170"/>
      <x v="6"/>
    </i>
    <i r="2">
      <x v="322"/>
      <x v="108"/>
      <x v="6"/>
    </i>
    <i r="2">
      <x v="323"/>
      <x v="105"/>
      <x v="6"/>
    </i>
    <i r="2">
      <x v="324"/>
      <x v="222"/>
      <x v="6"/>
    </i>
    <i r="2">
      <x v="325"/>
      <x v="237"/>
      <x v="6"/>
    </i>
    <i r="2">
      <x v="326"/>
      <x v="177"/>
      <x v="6"/>
    </i>
    <i r="2">
      <x v="327"/>
      <x v="219"/>
      <x v="6"/>
    </i>
    <i r="2">
      <x v="328"/>
      <x v="226"/>
      <x v="6"/>
    </i>
    <i r="2">
      <x v="329"/>
      <x v="260"/>
      <x v="6"/>
    </i>
    <i r="2">
      <x v="330"/>
      <x v="259"/>
      <x v="6"/>
    </i>
    <i r="2">
      <x v="331"/>
      <x v="47"/>
      <x v="6"/>
    </i>
    <i r="2">
      <x v="332"/>
      <x v="106"/>
      <x v="6"/>
    </i>
    <i r="2">
      <x v="333"/>
      <x v="298"/>
      <x v="6"/>
    </i>
    <i r="2">
      <x v="334"/>
      <x v="317"/>
      <x v="6"/>
    </i>
    <i r="2">
      <x v="335"/>
      <x v="318"/>
      <x v="6"/>
    </i>
    <i r="2">
      <x v="338"/>
      <x v="225"/>
      <x v="6"/>
    </i>
    <i r="2">
      <x v="339"/>
      <x v="6"/>
      <x v="6"/>
    </i>
    <i r="2">
      <x v="340"/>
      <x v="12"/>
      <x v="6"/>
    </i>
    <i r="2">
      <x v="341"/>
      <x v="104"/>
      <x v="6"/>
    </i>
    <i r="2">
      <x v="342"/>
      <x v="7"/>
      <x v="4"/>
    </i>
    <i r="2">
      <x v="343"/>
      <x v="9"/>
      <x v="4"/>
    </i>
    <i r="2">
      <x v="344"/>
      <x v="221"/>
      <x v="6"/>
    </i>
    <i r="2">
      <x v="345"/>
      <x v="10"/>
      <x/>
    </i>
    <i r="2">
      <x v="346"/>
      <x v="49"/>
      <x v="4"/>
    </i>
    <i r="2">
      <x v="347"/>
      <x v="415"/>
      <x v="6"/>
    </i>
    <i r="2">
      <x v="348"/>
      <x v="174"/>
      <x v="6"/>
    </i>
    <i r="2">
      <x v="349"/>
      <x v="8"/>
      <x v="4"/>
    </i>
    <i r="2">
      <x v="350"/>
      <x v="48"/>
      <x v="4"/>
    </i>
    <i r="2">
      <x v="351"/>
      <x v="364"/>
      <x v="6"/>
    </i>
    <i r="2">
      <x v="352"/>
      <x v="240"/>
      <x v="6"/>
    </i>
    <i r="2">
      <x v="353"/>
      <x v="297"/>
      <x v="6"/>
    </i>
    <i r="2">
      <x v="354"/>
      <x v="351"/>
      <x v="6"/>
    </i>
    <i r="2">
      <x v="355"/>
      <x v="31"/>
      <x v="6"/>
    </i>
    <i r="2">
      <x v="356"/>
      <x v="220"/>
      <x v="6"/>
    </i>
    <i r="2">
      <x v="357"/>
      <x v="85"/>
      <x v="6"/>
    </i>
    <i r="2">
      <x v="358"/>
      <x v="156"/>
      <x v="6"/>
    </i>
    <i r="2">
      <x v="359"/>
      <x v="171"/>
      <x v="6"/>
    </i>
    <i r="2">
      <x v="360"/>
      <x v="33"/>
      <x v="6"/>
    </i>
    <i r="2">
      <x v="361"/>
      <x v="367"/>
      <x v="6"/>
    </i>
    <i r="2">
      <x v="362"/>
      <x v="179"/>
      <x v="6"/>
    </i>
    <i r="2">
      <x v="363"/>
      <x v="2"/>
      <x v="6"/>
    </i>
    <i r="2">
      <x v="364"/>
      <x v="328"/>
      <x v="6"/>
    </i>
    <i r="2">
      <x v="365"/>
      <x v="258"/>
      <x v="6"/>
    </i>
    <i r="2">
      <x v="366"/>
      <x/>
      <x v="6"/>
    </i>
    <i r="2">
      <x v="367"/>
      <x v="223"/>
      <x v="6"/>
    </i>
    <i r="2">
      <x v="368"/>
      <x v="168"/>
      <x v="6"/>
    </i>
    <i r="2">
      <x v="369"/>
      <x v="1"/>
      <x v="6"/>
    </i>
    <i r="2">
      <x v="370"/>
      <x v="228"/>
      <x v="6"/>
    </i>
    <i r="2">
      <x v="371"/>
      <x v="329"/>
      <x v="6"/>
    </i>
    <i r="2">
      <x v="372"/>
      <x v="36"/>
      <x v="6"/>
    </i>
    <i r="2">
      <x v="373"/>
      <x v="354"/>
      <x v="6"/>
    </i>
    <i r="2">
      <x v="374"/>
      <x v="241"/>
      <x v="6"/>
    </i>
    <i r="2">
      <x v="375"/>
      <x v="301"/>
      <x v="6"/>
    </i>
    <i r="2">
      <x v="376"/>
      <x v="300"/>
      <x v="6"/>
    </i>
    <i r="2">
      <x v="377"/>
      <x v="195"/>
      <x v="6"/>
    </i>
    <i r="2">
      <x v="378"/>
      <x v="326"/>
      <x v="6"/>
    </i>
    <i r="2">
      <x v="379"/>
      <x v="238"/>
      <x v="6"/>
    </i>
    <i r="2">
      <x v="380"/>
      <x v="352"/>
      <x v="6"/>
    </i>
    <i r="2">
      <x v="381"/>
      <x v="224"/>
      <x v="6"/>
    </i>
    <i r="2">
      <x v="382"/>
      <x v="338"/>
      <x v="6"/>
    </i>
    <i r="2">
      <x v="383"/>
      <x v="299"/>
      <x v="6"/>
    </i>
    <i r="2">
      <x v="384"/>
      <x v="305"/>
      <x v="6"/>
    </i>
    <i r="2">
      <x v="385"/>
      <x v="242"/>
      <x v="6"/>
    </i>
    <i r="2">
      <x v="386"/>
      <x v="256"/>
      <x v="6"/>
    </i>
    <i r="2">
      <x v="387"/>
      <x v="357"/>
      <x v="6"/>
    </i>
    <i r="2">
      <x v="388"/>
      <x v="11"/>
      <x v="6"/>
    </i>
    <i r="2">
      <x v="389"/>
      <x v="337"/>
      <x v="6"/>
    </i>
    <i r="2">
      <x v="390"/>
      <x v="353"/>
      <x v="6"/>
    </i>
    <i r="2">
      <x v="391"/>
      <x v="404"/>
      <x v="6"/>
    </i>
    <i r="2">
      <x v="414"/>
      <x v="418"/>
      <x v="6"/>
    </i>
    <i r="2">
      <x v="424"/>
      <x v="436"/>
      <x v="6"/>
    </i>
    <i r="2">
      <x v="425"/>
      <x v="437"/>
      <x v="6"/>
    </i>
    <i r="2">
      <x v="426"/>
      <x v="438"/>
      <x v="6"/>
    </i>
    <i r="2">
      <x v="427"/>
      <x v="439"/>
      <x v="6"/>
    </i>
    <i r="2">
      <x v="428"/>
      <x v="440"/>
      <x v="6"/>
    </i>
    <i r="2">
      <x v="429"/>
      <x v="34"/>
      <x v="6"/>
    </i>
    <i r="2">
      <x v="430"/>
      <x v="327"/>
      <x v="6"/>
    </i>
    <i r="2">
      <x v="431"/>
      <x v="441"/>
      <x v="6"/>
    </i>
    <i r="2">
      <x v="432"/>
      <x v="442"/>
      <x v="6"/>
    </i>
    <i r="2">
      <x v="433"/>
      <x v="443"/>
      <x v="6"/>
    </i>
    <i r="2">
      <x v="434"/>
      <x v="444"/>
      <x v="6"/>
    </i>
    <i r="2">
      <x v="435"/>
      <x v="445"/>
      <x v="6"/>
    </i>
    <i r="2">
      <x v="436"/>
      <x v="446"/>
      <x v="6"/>
    </i>
    <i r="2">
      <x v="437"/>
      <x v="447"/>
      <x v="6"/>
    </i>
    <i r="2">
      <x v="438"/>
      <x v="448"/>
      <x v="6"/>
    </i>
    <i r="2">
      <x v="439"/>
      <x v="449"/>
      <x v="6"/>
    </i>
    <i r="2">
      <x v="440"/>
      <x v="227"/>
      <x v="6"/>
    </i>
    <i r="2">
      <x v="446"/>
      <x v="450"/>
      <x v="6"/>
    </i>
    <i t="default" r="1">
      <x v="3"/>
    </i>
    <i>
      <x v="3"/>
      <x v="1"/>
      <x v="392"/>
      <x v="296"/>
      <x v="1"/>
    </i>
    <i r="2">
      <x v="393"/>
      <x v="294"/>
      <x v="1"/>
    </i>
    <i t="default" r="1">
      <x v="1"/>
    </i>
    <i>
      <x v="4"/>
      <x/>
      <x v="409"/>
      <x v="65"/>
      <x v="1"/>
    </i>
    <i t="default" r="1">
      <x/>
    </i>
    <i>
      <x v="5"/>
      <x v="4"/>
      <x v="394"/>
      <x v="331"/>
      <x v="1"/>
    </i>
    <i r="2">
      <x v="395"/>
      <x v="332"/>
      <x v="1"/>
    </i>
    <i r="2">
      <x v="396"/>
      <x v="333"/>
      <x v="1"/>
    </i>
    <i r="2">
      <x v="397"/>
      <x v="336"/>
      <x v="1"/>
    </i>
    <i r="2">
      <x v="398"/>
      <x v="335"/>
      <x v="1"/>
    </i>
    <i r="2">
      <x v="399"/>
      <x v="334"/>
      <x v="1"/>
    </i>
    <i r="2">
      <x v="400"/>
      <x v="330"/>
      <x v="1"/>
    </i>
    <i r="2">
      <x v="401"/>
      <x v="304"/>
      <x v="1"/>
    </i>
    <i r="2">
      <x v="402"/>
      <x v="302"/>
      <x v="2"/>
    </i>
    <i r="2">
      <x v="403"/>
      <x v="303"/>
      <x v="6"/>
    </i>
    <i r="2">
      <x v="404"/>
      <x v="341"/>
      <x v="1"/>
    </i>
    <i r="2">
      <x v="405"/>
      <x v="321"/>
      <x/>
    </i>
    <i r="2">
      <x v="406"/>
      <x v="340"/>
      <x v="1"/>
    </i>
    <i r="2">
      <x v="407"/>
      <x v="345"/>
      <x v="1"/>
    </i>
    <i r="2">
      <x v="408"/>
      <x v="376"/>
      <x v="6"/>
    </i>
    <i r="2">
      <x v="410"/>
      <x v="194"/>
      <x v="1"/>
    </i>
    <i t="default" r="1"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Anno 2023" fld="12" baseField="16" baseItem="0"/>
    <dataField name="Anno 2024" fld="14" baseField="16" baseItem="0"/>
    <dataField name="Anno 2025" fld="15" baseField="16" baseItem="0"/>
  </dataFields>
  <formats count="403">
    <format dxfId="424">
      <pivotArea field="9" type="button" dataOnly="0" labelOnly="1" outline="0" axis="axisRow" fieldPosition="3"/>
    </format>
    <format dxfId="423">
      <pivotArea dataOnly="0" labelOnly="1" grandRow="1" outline="0" fieldPosition="0"/>
    </format>
    <format dxfId="422">
      <pivotArea dataOnly="0" labelOnly="1" outline="0" fieldPosition="0">
        <references count="2">
          <reference field="5" count="1" selected="0">
            <x v="1"/>
          </reference>
          <reference field="6" count="1" defaultSubtotal="1">
            <x v="2"/>
          </reference>
        </references>
      </pivotArea>
    </format>
    <format dxfId="421">
      <pivotArea dataOnly="0" labelOnly="1" outline="0" fieldPosition="0">
        <references count="2">
          <reference field="5" count="1" selected="0">
            <x v="2"/>
          </reference>
          <reference field="6" count="1" defaultSubtotal="1">
            <x v="3"/>
          </reference>
        </references>
      </pivotArea>
    </format>
    <format dxfId="420">
      <pivotArea dataOnly="0" labelOnly="1" outline="0" fieldPosition="0">
        <references count="2">
          <reference field="5" count="1" selected="0">
            <x v="3"/>
          </reference>
          <reference field="6" count="1" defaultSubtotal="1">
            <x v="1"/>
          </reference>
        </references>
      </pivotArea>
    </format>
    <format dxfId="419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0"/>
          </reference>
          <reference field="9" count="1">
            <x v="189"/>
          </reference>
        </references>
      </pivotArea>
    </format>
    <format dxfId="418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"/>
          </reference>
          <reference field="9" count="1">
            <x v="268"/>
          </reference>
        </references>
      </pivotArea>
    </format>
    <format dxfId="417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"/>
          </reference>
          <reference field="9" count="1">
            <x v="310"/>
          </reference>
        </references>
      </pivotArea>
    </format>
    <format dxfId="416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3"/>
          </reference>
          <reference field="9" count="1">
            <x v="40"/>
          </reference>
        </references>
      </pivotArea>
    </format>
    <format dxfId="415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4"/>
          </reference>
          <reference field="9" count="1">
            <x v="306"/>
          </reference>
        </references>
      </pivotArea>
    </format>
    <format dxfId="414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5"/>
          </reference>
          <reference field="9" count="1">
            <x v="190"/>
          </reference>
        </references>
      </pivotArea>
    </format>
    <format dxfId="413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6"/>
          </reference>
          <reference field="9" count="1">
            <x v="250"/>
          </reference>
        </references>
      </pivotArea>
    </format>
    <format dxfId="412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7"/>
          </reference>
          <reference field="9" count="1">
            <x v="249"/>
          </reference>
        </references>
      </pivotArea>
    </format>
    <format dxfId="411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8"/>
          </reference>
          <reference field="9" count="1">
            <x v="134"/>
          </reference>
        </references>
      </pivotArea>
    </format>
    <format dxfId="410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9"/>
          </reference>
          <reference field="9" count="1">
            <x v="118"/>
          </reference>
        </references>
      </pivotArea>
    </format>
    <format dxfId="409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0"/>
          </reference>
          <reference field="9" count="1">
            <x v="145"/>
          </reference>
        </references>
      </pivotArea>
    </format>
    <format dxfId="408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1"/>
          </reference>
          <reference field="9" count="1">
            <x v="320"/>
          </reference>
        </references>
      </pivotArea>
    </format>
    <format dxfId="407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2"/>
          </reference>
          <reference field="9" count="1">
            <x v="32"/>
          </reference>
        </references>
      </pivotArea>
    </format>
    <format dxfId="406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3"/>
          </reference>
          <reference field="9" count="1">
            <x v="262"/>
          </reference>
        </references>
      </pivotArea>
    </format>
    <format dxfId="405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4"/>
          </reference>
          <reference field="9" count="1">
            <x v="339"/>
          </reference>
        </references>
      </pivotArea>
    </format>
    <format dxfId="404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5"/>
          </reference>
          <reference field="9" count="1">
            <x v="205"/>
          </reference>
        </references>
      </pivotArea>
    </format>
    <format dxfId="403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6"/>
          </reference>
          <reference field="9" count="1">
            <x v="362"/>
          </reference>
        </references>
      </pivotArea>
    </format>
    <format dxfId="402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7"/>
          </reference>
          <reference field="9" count="1">
            <x v="288"/>
          </reference>
        </references>
      </pivotArea>
    </format>
    <format dxfId="401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8"/>
          </reference>
          <reference field="9" count="1">
            <x v="67"/>
          </reference>
        </references>
      </pivotArea>
    </format>
    <format dxfId="400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9"/>
          </reference>
          <reference field="9" count="1">
            <x v="290"/>
          </reference>
        </references>
      </pivotArea>
    </format>
    <format dxfId="399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0"/>
          </reference>
          <reference field="9" count="1">
            <x v="130"/>
          </reference>
        </references>
      </pivotArea>
    </format>
    <format dxfId="398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1"/>
          </reference>
          <reference field="9" count="1">
            <x v="166"/>
          </reference>
        </references>
      </pivotArea>
    </format>
    <format dxfId="397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2"/>
          </reference>
          <reference field="9" count="1">
            <x v="62"/>
          </reference>
        </references>
      </pivotArea>
    </format>
    <format dxfId="396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3"/>
          </reference>
          <reference field="9" count="1">
            <x v="370"/>
          </reference>
        </references>
      </pivotArea>
    </format>
    <format dxfId="395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4"/>
          </reference>
          <reference field="9" count="1">
            <x v="16"/>
          </reference>
        </references>
      </pivotArea>
    </format>
    <format dxfId="394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5"/>
          </reference>
          <reference field="9" count="1">
            <x v="14"/>
          </reference>
        </references>
      </pivotArea>
    </format>
    <format dxfId="393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6"/>
          </reference>
          <reference field="9" count="1">
            <x v="406"/>
          </reference>
        </references>
      </pivotArea>
    </format>
    <format dxfId="392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7"/>
          </reference>
          <reference field="9" count="1">
            <x v="309"/>
          </reference>
        </references>
      </pivotArea>
    </format>
    <format dxfId="391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8"/>
          </reference>
          <reference field="9" count="1">
            <x v="39"/>
          </reference>
        </references>
      </pivotArea>
    </format>
    <format dxfId="390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9"/>
          </reference>
          <reference field="9" count="1">
            <x v="197"/>
          </reference>
        </references>
      </pivotArea>
    </format>
    <format dxfId="389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30"/>
          </reference>
          <reference field="9" count="1">
            <x v="248"/>
          </reference>
        </references>
      </pivotArea>
    </format>
    <format dxfId="388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31"/>
          </reference>
          <reference field="9" count="1">
            <x v="198"/>
          </reference>
        </references>
      </pivotArea>
    </format>
    <format dxfId="387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32"/>
          </reference>
          <reference field="9" count="1">
            <x v="161"/>
          </reference>
        </references>
      </pivotArea>
    </format>
    <format dxfId="386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33"/>
          </reference>
          <reference field="9" count="1">
            <x v="350"/>
          </reference>
        </references>
      </pivotArea>
    </format>
    <format dxfId="385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34"/>
          </reference>
          <reference field="9" count="1">
            <x v="213"/>
          </reference>
        </references>
      </pivotArea>
    </format>
    <format dxfId="384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35"/>
          </reference>
          <reference field="9" count="1">
            <x v="382"/>
          </reference>
        </references>
      </pivotArea>
    </format>
    <format dxfId="383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36"/>
          </reference>
          <reference field="9" count="1">
            <x v="384"/>
          </reference>
        </references>
      </pivotArea>
    </format>
    <format dxfId="382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37"/>
          </reference>
          <reference field="9" count="1">
            <x v="395"/>
          </reference>
        </references>
      </pivotArea>
    </format>
    <format dxfId="381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38"/>
          </reference>
          <reference field="9" count="1">
            <x v="4"/>
          </reference>
        </references>
      </pivotArea>
    </format>
    <format dxfId="380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39"/>
          </reference>
          <reference field="9" count="1">
            <x v="211"/>
          </reference>
        </references>
      </pivotArea>
    </format>
    <format dxfId="379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40"/>
          </reference>
          <reference field="9" count="1">
            <x v="342"/>
          </reference>
        </references>
      </pivotArea>
    </format>
    <format dxfId="378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41"/>
          </reference>
          <reference field="9" count="1">
            <x v="107"/>
          </reference>
        </references>
      </pivotArea>
    </format>
    <format dxfId="377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42"/>
          </reference>
          <reference field="9" count="1">
            <x v="385"/>
          </reference>
        </references>
      </pivotArea>
    </format>
    <format dxfId="376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43"/>
          </reference>
          <reference field="9" count="1">
            <x v="68"/>
          </reference>
        </references>
      </pivotArea>
    </format>
    <format dxfId="375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44"/>
          </reference>
          <reference field="9" count="1">
            <x v="323"/>
          </reference>
        </references>
      </pivotArea>
    </format>
    <format dxfId="374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45"/>
          </reference>
          <reference field="9" count="1">
            <x v="344"/>
          </reference>
        </references>
      </pivotArea>
    </format>
    <format dxfId="373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46"/>
          </reference>
          <reference field="9" count="1">
            <x v="374"/>
          </reference>
        </references>
      </pivotArea>
    </format>
    <format dxfId="372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47"/>
          </reference>
          <reference field="9" count="1">
            <x v="86"/>
          </reference>
        </references>
      </pivotArea>
    </format>
    <format dxfId="371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48"/>
          </reference>
          <reference field="9" count="1">
            <x v="371"/>
          </reference>
        </references>
      </pivotArea>
    </format>
    <format dxfId="370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49"/>
          </reference>
          <reference field="9" count="1">
            <x v="375"/>
          </reference>
        </references>
      </pivotArea>
    </format>
    <format dxfId="369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50"/>
          </reference>
          <reference field="9" count="1">
            <x v="102"/>
          </reference>
        </references>
      </pivotArea>
    </format>
    <format dxfId="368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51"/>
          </reference>
          <reference field="9" count="1">
            <x v="159"/>
          </reference>
        </references>
      </pivotArea>
    </format>
    <format dxfId="367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52"/>
          </reference>
          <reference field="9" count="1">
            <x v="70"/>
          </reference>
        </references>
      </pivotArea>
    </format>
    <format dxfId="366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53"/>
          </reference>
          <reference field="9" count="1">
            <x v="360"/>
          </reference>
        </references>
      </pivotArea>
    </format>
    <format dxfId="365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54"/>
          </reference>
          <reference field="9" count="1">
            <x v="261"/>
          </reference>
        </references>
      </pivotArea>
    </format>
    <format dxfId="364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55"/>
          </reference>
          <reference field="9" count="1">
            <x v="372"/>
          </reference>
        </references>
      </pivotArea>
    </format>
    <format dxfId="363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56"/>
          </reference>
          <reference field="9" count="1">
            <x v="76"/>
          </reference>
        </references>
      </pivotArea>
    </format>
    <format dxfId="362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57"/>
          </reference>
          <reference field="9" count="1">
            <x v="74"/>
          </reference>
        </references>
      </pivotArea>
    </format>
    <format dxfId="361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58"/>
          </reference>
          <reference field="9" count="1">
            <x v="400"/>
          </reference>
        </references>
      </pivotArea>
    </format>
    <format dxfId="360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59"/>
          </reference>
          <reference field="9" count="1">
            <x v="267"/>
          </reference>
        </references>
      </pivotArea>
    </format>
    <format dxfId="359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60"/>
          </reference>
          <reference field="9" count="1">
            <x v="378"/>
          </reference>
        </references>
      </pivotArea>
    </format>
    <format dxfId="358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61"/>
          </reference>
          <reference field="9" count="1">
            <x v="275"/>
          </reference>
        </references>
      </pivotArea>
    </format>
    <format dxfId="357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62"/>
          </reference>
          <reference field="9" count="1">
            <x v="15"/>
          </reference>
        </references>
      </pivotArea>
    </format>
    <format dxfId="356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63"/>
          </reference>
          <reference field="9" count="1">
            <x v="313"/>
          </reference>
        </references>
      </pivotArea>
    </format>
    <format dxfId="355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64"/>
          </reference>
          <reference field="9" count="1">
            <x v="254"/>
          </reference>
        </references>
      </pivotArea>
    </format>
    <format dxfId="354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65"/>
          </reference>
          <reference field="9" count="1">
            <x v="43"/>
          </reference>
        </references>
      </pivotArea>
    </format>
    <format dxfId="353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66"/>
          </reference>
          <reference field="9" count="1">
            <x v="202"/>
          </reference>
        </references>
      </pivotArea>
    </format>
    <format dxfId="352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67"/>
          </reference>
          <reference field="9" count="1">
            <x v="162"/>
          </reference>
        </references>
      </pivotArea>
    </format>
    <format dxfId="351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70"/>
          </reference>
          <reference field="9" count="1">
            <x v="54"/>
          </reference>
        </references>
      </pivotArea>
    </format>
    <format dxfId="350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71"/>
          </reference>
          <reference field="9" count="1">
            <x v="63"/>
          </reference>
        </references>
      </pivotArea>
    </format>
    <format dxfId="349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72"/>
          </reference>
          <reference field="9" count="1">
            <x v="383"/>
          </reference>
        </references>
      </pivotArea>
    </format>
    <format dxfId="348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73"/>
          </reference>
          <reference field="9" count="1">
            <x v="289"/>
          </reference>
        </references>
      </pivotArea>
    </format>
    <format dxfId="347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74"/>
          </reference>
          <reference field="9" count="1">
            <x v="3"/>
          </reference>
        </references>
      </pivotArea>
    </format>
    <format dxfId="346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75"/>
          </reference>
          <reference field="9" count="1">
            <x v="188"/>
          </reference>
        </references>
      </pivotArea>
    </format>
    <format dxfId="345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76"/>
          </reference>
          <reference field="9" count="1">
            <x v="24"/>
          </reference>
        </references>
      </pivotArea>
    </format>
    <format dxfId="344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77"/>
          </reference>
          <reference field="9" count="1">
            <x v="30"/>
          </reference>
        </references>
      </pivotArea>
    </format>
    <format dxfId="343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78"/>
          </reference>
          <reference field="9" count="1">
            <x v="98"/>
          </reference>
        </references>
      </pivotArea>
    </format>
    <format dxfId="342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79"/>
          </reference>
          <reference field="9" count="1">
            <x v="100"/>
          </reference>
        </references>
      </pivotArea>
    </format>
    <format dxfId="341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80"/>
          </reference>
          <reference field="9" count="1">
            <x v="369"/>
          </reference>
        </references>
      </pivotArea>
    </format>
    <format dxfId="340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81"/>
          </reference>
          <reference field="9" count="1">
            <x v="315"/>
          </reference>
        </references>
      </pivotArea>
    </format>
    <format dxfId="339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82"/>
          </reference>
          <reference field="9" count="1">
            <x v="251"/>
          </reference>
        </references>
      </pivotArea>
    </format>
    <format dxfId="338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83"/>
          </reference>
          <reference field="9" count="1">
            <x v="201"/>
          </reference>
        </references>
      </pivotArea>
    </format>
    <format dxfId="337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84"/>
          </reference>
          <reference field="9" count="1">
            <x v="52"/>
          </reference>
        </references>
      </pivotArea>
    </format>
    <format dxfId="336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85"/>
          </reference>
          <reference field="9" count="1">
            <x v="180"/>
          </reference>
        </references>
      </pivotArea>
    </format>
    <format dxfId="335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86"/>
          </reference>
          <reference field="9" count="1">
            <x v="358"/>
          </reference>
        </references>
      </pivotArea>
    </format>
    <format dxfId="334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87"/>
          </reference>
          <reference field="9" count="1">
            <x v="380"/>
          </reference>
        </references>
      </pivotArea>
    </format>
    <format dxfId="333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88"/>
          </reference>
          <reference field="9" count="1">
            <x v="27"/>
          </reference>
        </references>
      </pivotArea>
    </format>
    <format dxfId="332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89"/>
          </reference>
          <reference field="9" count="1">
            <x v="266"/>
          </reference>
        </references>
      </pivotArea>
    </format>
    <format dxfId="331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90"/>
          </reference>
          <reference field="9" count="1">
            <x v="396"/>
          </reference>
        </references>
      </pivotArea>
    </format>
    <format dxfId="330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91"/>
          </reference>
          <reference field="9" count="1">
            <x v="111"/>
          </reference>
        </references>
      </pivotArea>
    </format>
    <format dxfId="329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92"/>
          </reference>
          <reference field="9" count="1">
            <x v="389"/>
          </reference>
        </references>
      </pivotArea>
    </format>
    <format dxfId="328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93"/>
          </reference>
          <reference field="9" count="1">
            <x v="5"/>
          </reference>
        </references>
      </pivotArea>
    </format>
    <format dxfId="327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94"/>
          </reference>
          <reference field="9" count="1">
            <x v="117"/>
          </reference>
        </references>
      </pivotArea>
    </format>
    <format dxfId="326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95"/>
          </reference>
          <reference field="9" count="1">
            <x v="124"/>
          </reference>
        </references>
      </pivotArea>
    </format>
    <format dxfId="325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96"/>
          </reference>
          <reference field="9" count="1">
            <x v="101"/>
          </reference>
        </references>
      </pivotArea>
    </format>
    <format dxfId="324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97"/>
          </reference>
          <reference field="9" count="1">
            <x v="212"/>
          </reference>
        </references>
      </pivotArea>
    </format>
    <format dxfId="323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98"/>
          </reference>
          <reference field="9" count="1">
            <x v="206"/>
          </reference>
        </references>
      </pivotArea>
    </format>
    <format dxfId="322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99"/>
          </reference>
          <reference field="9" count="1">
            <x v="110"/>
          </reference>
        </references>
      </pivotArea>
    </format>
    <format dxfId="321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00"/>
          </reference>
          <reference field="9" count="1">
            <x v="113"/>
          </reference>
        </references>
      </pivotArea>
    </format>
    <format dxfId="320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01"/>
          </reference>
          <reference field="9" count="1">
            <x v="386"/>
          </reference>
        </references>
      </pivotArea>
    </format>
    <format dxfId="319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02"/>
          </reference>
          <reference field="9" count="1">
            <x v="140"/>
          </reference>
        </references>
      </pivotArea>
    </format>
    <format dxfId="318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03"/>
          </reference>
          <reference field="9" count="1">
            <x v="169"/>
          </reference>
        </references>
      </pivotArea>
    </format>
    <format dxfId="317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04"/>
          </reference>
          <reference field="9" count="1">
            <x v="114"/>
          </reference>
        </references>
      </pivotArea>
    </format>
    <format dxfId="316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05"/>
          </reference>
          <reference field="9" count="1">
            <x v="141"/>
          </reference>
        </references>
      </pivotArea>
    </format>
    <format dxfId="315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06"/>
          </reference>
          <reference field="9" count="1">
            <x v="144"/>
          </reference>
        </references>
      </pivotArea>
    </format>
    <format dxfId="314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07"/>
          </reference>
          <reference field="9" count="1">
            <x v="126"/>
          </reference>
        </references>
      </pivotArea>
    </format>
    <format dxfId="313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08"/>
          </reference>
          <reference field="9" count="1">
            <x v="137"/>
          </reference>
        </references>
      </pivotArea>
    </format>
    <format dxfId="312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09"/>
          </reference>
          <reference field="9" count="1">
            <x v="394"/>
          </reference>
        </references>
      </pivotArea>
    </format>
    <format dxfId="311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10"/>
          </reference>
          <reference field="9" count="1">
            <x v="324"/>
          </reference>
        </references>
      </pivotArea>
    </format>
    <format dxfId="310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11"/>
          </reference>
          <reference field="9" count="1">
            <x v="377"/>
          </reference>
        </references>
      </pivotArea>
    </format>
    <format dxfId="309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12"/>
          </reference>
          <reference field="9" count="1">
            <x v="79"/>
          </reference>
        </references>
      </pivotArea>
    </format>
    <format dxfId="308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13"/>
          </reference>
          <reference field="9" count="1">
            <x v="83"/>
          </reference>
        </references>
      </pivotArea>
    </format>
    <format dxfId="307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14"/>
          </reference>
          <reference field="9" count="1">
            <x v="81"/>
          </reference>
        </references>
      </pivotArea>
    </format>
    <format dxfId="306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15"/>
          </reference>
          <reference field="9" count="1">
            <x v="19"/>
          </reference>
        </references>
      </pivotArea>
    </format>
    <format dxfId="305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16"/>
          </reference>
          <reference field="9" count="1">
            <x v="22"/>
          </reference>
        </references>
      </pivotArea>
    </format>
    <format dxfId="304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17"/>
          </reference>
          <reference field="9" count="1">
            <x v="411"/>
          </reference>
        </references>
      </pivotArea>
    </format>
    <format dxfId="303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18"/>
          </reference>
          <reference field="9" count="1">
            <x v="121"/>
          </reference>
        </references>
      </pivotArea>
    </format>
    <format dxfId="302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19"/>
          </reference>
          <reference field="9" count="1">
            <x v="147"/>
          </reference>
        </references>
      </pivotArea>
    </format>
    <format dxfId="301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20"/>
          </reference>
          <reference field="9" count="1">
            <x v="363"/>
          </reference>
        </references>
      </pivotArea>
    </format>
    <format dxfId="300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21"/>
          </reference>
          <reference field="9" count="1">
            <x v="123"/>
          </reference>
        </references>
      </pivotArea>
    </format>
    <format dxfId="299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22"/>
          </reference>
          <reference field="9" count="1">
            <x v="391"/>
          </reference>
        </references>
      </pivotArea>
    </format>
    <format dxfId="298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23"/>
          </reference>
          <reference field="9" count="1">
            <x v="149"/>
          </reference>
        </references>
      </pivotArea>
    </format>
    <format dxfId="297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24"/>
          </reference>
          <reference field="9" count="1">
            <x v="410"/>
          </reference>
        </references>
      </pivotArea>
    </format>
    <format dxfId="296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25"/>
          </reference>
          <reference field="9" count="1">
            <x v="401"/>
          </reference>
        </references>
      </pivotArea>
    </format>
    <format dxfId="295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26"/>
          </reference>
          <reference field="9" count="1">
            <x v="151"/>
          </reference>
        </references>
      </pivotArea>
    </format>
    <format dxfId="294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27"/>
          </reference>
          <reference field="9" count="1">
            <x v="232"/>
          </reference>
        </references>
      </pivotArea>
    </format>
    <format dxfId="293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28"/>
          </reference>
          <reference field="9" count="1">
            <x v="122"/>
          </reference>
        </references>
      </pivotArea>
    </format>
    <format dxfId="292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29"/>
          </reference>
          <reference field="9" count="1">
            <x v="409"/>
          </reference>
        </references>
      </pivotArea>
    </format>
    <format dxfId="291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30"/>
          </reference>
          <reference field="9" count="1">
            <x v="390"/>
          </reference>
        </references>
      </pivotArea>
    </format>
    <format dxfId="290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31"/>
          </reference>
          <reference field="9" count="1">
            <x v="148"/>
          </reference>
        </references>
      </pivotArea>
    </format>
    <format dxfId="289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32"/>
          </reference>
          <reference field="9" count="1">
            <x v="44"/>
          </reference>
        </references>
      </pivotArea>
    </format>
    <format dxfId="288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33"/>
          </reference>
          <reference field="9" count="1">
            <x v="414"/>
          </reference>
        </references>
      </pivotArea>
    </format>
    <format dxfId="287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34"/>
          </reference>
          <reference field="9" count="1">
            <x v="285"/>
          </reference>
        </references>
      </pivotArea>
    </format>
    <format dxfId="286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35"/>
          </reference>
          <reference field="9" count="1">
            <x v="55"/>
          </reference>
        </references>
      </pivotArea>
    </format>
    <format dxfId="285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36"/>
          </reference>
          <reference field="9" count="1">
            <x v="103"/>
          </reference>
        </references>
      </pivotArea>
    </format>
    <format dxfId="284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37"/>
          </reference>
          <reference field="9" count="1">
            <x v="56"/>
          </reference>
        </references>
      </pivotArea>
    </format>
    <format dxfId="283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38"/>
          </reference>
          <reference field="9" count="1">
            <x v="59"/>
          </reference>
        </references>
      </pivotArea>
    </format>
    <format dxfId="282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39"/>
          </reference>
          <reference field="9" count="1">
            <x v="236"/>
          </reference>
        </references>
      </pivotArea>
    </format>
    <format dxfId="281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40"/>
          </reference>
          <reference field="9" count="1">
            <x v="359"/>
          </reference>
        </references>
      </pivotArea>
    </format>
    <format dxfId="280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41"/>
          </reference>
          <reference field="9" count="1">
            <x v="13"/>
          </reference>
        </references>
      </pivotArea>
    </format>
    <format dxfId="279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42"/>
          </reference>
          <reference field="9" count="1">
            <x v="349"/>
          </reference>
        </references>
      </pivotArea>
    </format>
    <format dxfId="278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43"/>
          </reference>
          <reference field="9" count="1">
            <x v="413"/>
          </reference>
        </references>
      </pivotArea>
    </format>
    <format dxfId="277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44"/>
          </reference>
          <reference field="9" count="1">
            <x v="216"/>
          </reference>
        </references>
      </pivotArea>
    </format>
    <format dxfId="276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45"/>
          </reference>
          <reference field="9" count="1">
            <x v="69"/>
          </reference>
        </references>
      </pivotArea>
    </format>
    <format dxfId="275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46"/>
          </reference>
          <reference field="9" count="1">
            <x v="312"/>
          </reference>
        </references>
      </pivotArea>
    </format>
    <format dxfId="274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47"/>
          </reference>
          <reference field="9" count="1">
            <x v="253"/>
          </reference>
        </references>
      </pivotArea>
    </format>
    <format dxfId="273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48"/>
          </reference>
          <reference field="9" count="1">
            <x v="199"/>
          </reference>
        </references>
      </pivotArea>
    </format>
    <format dxfId="272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49"/>
          </reference>
          <reference field="9" count="1">
            <x v="42"/>
          </reference>
        </references>
      </pivotArea>
    </format>
    <format dxfId="271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50"/>
          </reference>
          <reference field="9" count="1">
            <x v="23"/>
          </reference>
        </references>
      </pivotArea>
    </format>
    <format dxfId="270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51"/>
          </reference>
          <reference field="9" count="1">
            <x v="192"/>
          </reference>
        </references>
      </pivotArea>
    </format>
    <format dxfId="269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52"/>
          </reference>
          <reference field="9" count="1">
            <x v="308"/>
          </reference>
        </references>
      </pivotArea>
    </format>
    <format dxfId="268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53"/>
          </reference>
          <reference field="9" count="1">
            <x v="245"/>
          </reference>
        </references>
      </pivotArea>
    </format>
    <format dxfId="267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54"/>
          </reference>
          <reference field="9" count="1">
            <x v="38"/>
          </reference>
        </references>
      </pivotArea>
    </format>
    <format dxfId="266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55"/>
          </reference>
          <reference field="9" count="1">
            <x v="196"/>
          </reference>
        </references>
      </pivotArea>
    </format>
    <format dxfId="265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56"/>
          </reference>
          <reference field="9" count="1">
            <x v="356"/>
          </reference>
        </references>
      </pivotArea>
    </format>
    <format dxfId="264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57"/>
          </reference>
          <reference field="9" count="1">
            <x v="287"/>
          </reference>
        </references>
      </pivotArea>
    </format>
    <format dxfId="263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58"/>
          </reference>
          <reference field="9" count="1">
            <x v="209"/>
          </reference>
        </references>
      </pivotArea>
    </format>
    <format dxfId="262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59"/>
          </reference>
          <reference field="9" count="1">
            <x v="26"/>
          </reference>
        </references>
      </pivotArea>
    </format>
    <format dxfId="261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60"/>
          </reference>
          <reference field="9" count="1">
            <x v="94"/>
          </reference>
        </references>
      </pivotArea>
    </format>
    <format dxfId="260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61"/>
          </reference>
          <reference field="9" count="1">
            <x v="264"/>
          </reference>
        </references>
      </pivotArea>
    </format>
    <format dxfId="259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62"/>
          </reference>
          <reference field="9" count="1">
            <x v="21"/>
          </reference>
        </references>
      </pivotArea>
    </format>
    <format dxfId="258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63"/>
          </reference>
          <reference field="9" count="1">
            <x v="271"/>
          </reference>
        </references>
      </pivotArea>
    </format>
    <format dxfId="257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64"/>
          </reference>
          <reference field="9" count="1">
            <x v="291"/>
          </reference>
        </references>
      </pivotArea>
    </format>
    <format dxfId="256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65"/>
          </reference>
          <reference field="9" count="1">
            <x v="387"/>
          </reference>
        </references>
      </pivotArea>
    </format>
    <format dxfId="255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66"/>
          </reference>
          <reference field="9" count="1">
            <x v="139"/>
          </reference>
        </references>
      </pivotArea>
    </format>
    <format dxfId="254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67"/>
          </reference>
          <reference field="9" count="1">
            <x v="112"/>
          </reference>
        </references>
      </pivotArea>
    </format>
    <format dxfId="253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68"/>
          </reference>
          <reference field="9" count="1">
            <x v="46"/>
          </reference>
        </references>
      </pivotArea>
    </format>
    <format dxfId="252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69"/>
          </reference>
          <reference field="9" count="1">
            <x v="273"/>
          </reference>
        </references>
      </pivotArea>
    </format>
    <format dxfId="251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70"/>
          </reference>
          <reference field="9" count="1">
            <x v="97"/>
          </reference>
        </references>
      </pivotArea>
    </format>
    <format dxfId="250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71"/>
          </reference>
          <reference field="9" count="1">
            <x v="407"/>
          </reference>
        </references>
      </pivotArea>
    </format>
    <format dxfId="249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72"/>
          </reference>
          <reference field="9" count="1">
            <x v="381"/>
          </reference>
        </references>
      </pivotArea>
    </format>
    <format dxfId="248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73"/>
          </reference>
          <reference field="9" count="1">
            <x v="278"/>
          </reference>
        </references>
      </pivotArea>
    </format>
    <format dxfId="247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74"/>
          </reference>
          <reference field="9" count="1">
            <x v="368"/>
          </reference>
        </references>
      </pivotArea>
    </format>
    <format dxfId="246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75"/>
          </reference>
          <reference field="9" count="1">
            <x v="183"/>
          </reference>
        </references>
      </pivotArea>
    </format>
    <format dxfId="245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76"/>
          </reference>
          <reference field="9" count="1">
            <x v="184"/>
          </reference>
        </references>
      </pivotArea>
    </format>
    <format dxfId="244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77"/>
          </reference>
          <reference field="9" count="1">
            <x v="153"/>
          </reference>
        </references>
      </pivotArea>
    </format>
    <format dxfId="243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78"/>
          </reference>
          <reference field="9" count="1">
            <x v="84"/>
          </reference>
        </references>
      </pivotArea>
    </format>
    <format dxfId="242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79"/>
          </reference>
          <reference field="9" count="1">
            <x v="77"/>
          </reference>
        </references>
      </pivotArea>
    </format>
    <format dxfId="241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80"/>
          </reference>
          <reference field="9" count="1">
            <x v="82"/>
          </reference>
        </references>
      </pivotArea>
    </format>
    <format dxfId="240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81"/>
          </reference>
          <reference field="9" count="1">
            <x v="91"/>
          </reference>
        </references>
      </pivotArea>
    </format>
    <format dxfId="239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82"/>
          </reference>
          <reference field="9" count="1">
            <x v="361"/>
          </reference>
        </references>
      </pivotArea>
    </format>
    <format dxfId="238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83"/>
          </reference>
          <reference field="9" count="1">
            <x v="277"/>
          </reference>
        </references>
      </pivotArea>
    </format>
    <format dxfId="237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84"/>
          </reference>
          <reference field="9" count="1">
            <x v="109"/>
          </reference>
        </references>
      </pivotArea>
    </format>
    <format dxfId="236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85"/>
          </reference>
          <reference field="9" count="1">
            <x v="393"/>
          </reference>
        </references>
      </pivotArea>
    </format>
    <format dxfId="235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86"/>
          </reference>
          <reference field="9" count="1">
            <x v="397"/>
          </reference>
        </references>
      </pivotArea>
    </format>
    <format dxfId="234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87"/>
          </reference>
          <reference field="9" count="1">
            <x v="120"/>
          </reference>
        </references>
      </pivotArea>
    </format>
    <format dxfId="233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88"/>
          </reference>
          <reference field="9" count="1">
            <x v="136"/>
          </reference>
        </references>
      </pivotArea>
    </format>
    <format dxfId="232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89"/>
          </reference>
          <reference field="9" count="1">
            <x v="355"/>
          </reference>
        </references>
      </pivotArea>
    </format>
    <format dxfId="231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90"/>
          </reference>
          <reference field="9" count="1">
            <x v="281"/>
          </reference>
        </references>
      </pivotArea>
    </format>
    <format dxfId="230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91"/>
          </reference>
          <reference field="9" count="1">
            <x v="66"/>
          </reference>
        </references>
      </pivotArea>
    </format>
    <format dxfId="229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92"/>
          </reference>
          <reference field="9" count="1">
            <x v="282"/>
          </reference>
        </references>
      </pivotArea>
    </format>
    <format dxfId="228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93"/>
          </reference>
          <reference field="9" count="1">
            <x v="51"/>
          </reference>
        </references>
      </pivotArea>
    </format>
    <format dxfId="227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94"/>
          </reference>
          <reference field="9" count="1">
            <x v="417"/>
          </reference>
        </references>
      </pivotArea>
    </format>
    <format dxfId="226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95"/>
          </reference>
          <reference field="9" count="1">
            <x v="416"/>
          </reference>
        </references>
      </pivotArea>
    </format>
    <format dxfId="225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96"/>
          </reference>
          <reference field="9" count="1">
            <x v="71"/>
          </reference>
        </references>
      </pivotArea>
    </format>
    <format dxfId="224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97"/>
          </reference>
          <reference field="9" count="1">
            <x v="61"/>
          </reference>
        </references>
      </pivotArea>
    </format>
    <format dxfId="223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198"/>
          </reference>
          <reference field="9" count="1">
            <x v="128"/>
          </reference>
        </references>
      </pivotArea>
    </format>
    <format dxfId="222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00"/>
          </reference>
          <reference field="9" count="1">
            <x v="18"/>
          </reference>
        </references>
      </pivotArea>
    </format>
    <format dxfId="221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01"/>
          </reference>
          <reference field="9" count="1">
            <x v="265"/>
          </reference>
        </references>
      </pivotArea>
    </format>
    <format dxfId="220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02"/>
          </reference>
          <reference field="9" count="1">
            <x v="138"/>
          </reference>
        </references>
      </pivotArea>
    </format>
    <format dxfId="219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03"/>
          </reference>
          <reference field="9" count="1">
            <x v="233"/>
          </reference>
        </references>
      </pivotArea>
    </format>
    <format dxfId="218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04"/>
          </reference>
          <reference field="9" count="1">
            <x v="276"/>
          </reference>
        </references>
      </pivotArea>
    </format>
    <format dxfId="217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05"/>
          </reference>
          <reference field="9" count="1">
            <x v="142"/>
          </reference>
        </references>
      </pivotArea>
    </format>
    <format dxfId="216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06"/>
          </reference>
          <reference field="9" count="1">
            <x v="175"/>
          </reference>
        </references>
      </pivotArea>
    </format>
    <format dxfId="215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07"/>
          </reference>
          <reference field="9" count="1">
            <x v="365"/>
          </reference>
        </references>
      </pivotArea>
    </format>
    <format dxfId="214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08"/>
          </reference>
          <reference field="9" count="1">
            <x v="307"/>
          </reference>
        </references>
      </pivotArea>
    </format>
    <format dxfId="213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09"/>
          </reference>
          <reference field="9" count="1">
            <x v="244"/>
          </reference>
        </references>
      </pivotArea>
    </format>
    <format dxfId="212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10"/>
          </reference>
          <reference field="9" count="1">
            <x v="37"/>
          </reference>
        </references>
      </pivotArea>
    </format>
    <format dxfId="211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11"/>
          </reference>
          <reference field="9" count="1">
            <x v="204"/>
          </reference>
        </references>
      </pivotArea>
    </format>
    <format dxfId="210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12"/>
          </reference>
          <reference field="9" count="1">
            <x v="230"/>
          </reference>
        </references>
      </pivotArea>
    </format>
    <format dxfId="209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13"/>
          </reference>
          <reference field="9" count="1">
            <x v="53"/>
          </reference>
        </references>
      </pivotArea>
    </format>
    <format dxfId="208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14"/>
          </reference>
          <reference field="9" count="1">
            <x v="25"/>
          </reference>
        </references>
      </pivotArea>
    </format>
    <format dxfId="207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15"/>
          </reference>
          <reference field="9" count="1">
            <x v="234"/>
          </reference>
        </references>
      </pivotArea>
    </format>
    <format dxfId="206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16"/>
          </reference>
          <reference field="9" count="1">
            <x v="398"/>
          </reference>
        </references>
      </pivotArea>
    </format>
    <format dxfId="205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17"/>
          </reference>
          <reference field="9" count="1">
            <x v="45"/>
          </reference>
        </references>
      </pivotArea>
    </format>
    <format dxfId="204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18"/>
          </reference>
          <reference field="9" count="1">
            <x v="28"/>
          </reference>
        </references>
      </pivotArea>
    </format>
    <format dxfId="203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19"/>
          </reference>
          <reference field="9" count="1">
            <x v="125"/>
          </reference>
        </references>
      </pivotArea>
    </format>
    <format dxfId="202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20"/>
          </reference>
          <reference field="9" count="1">
            <x v="399"/>
          </reference>
        </references>
      </pivotArea>
    </format>
    <format dxfId="201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21"/>
          </reference>
          <reference field="9" count="1">
            <x v="392"/>
          </reference>
        </references>
      </pivotArea>
    </format>
    <format dxfId="200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22"/>
          </reference>
          <reference field="9" count="1">
            <x v="150"/>
          </reference>
        </references>
      </pivotArea>
    </format>
    <format dxfId="199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23"/>
          </reference>
          <reference field="9" count="1">
            <x v="95"/>
          </reference>
        </references>
      </pivotArea>
    </format>
    <format dxfId="198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24"/>
          </reference>
          <reference field="9" count="1">
            <x v="178"/>
          </reference>
        </references>
      </pivotArea>
    </format>
    <format dxfId="197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25"/>
          </reference>
          <reference field="9" count="1">
            <x v="348"/>
          </reference>
        </references>
      </pivotArea>
    </format>
    <format dxfId="196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26"/>
          </reference>
          <reference field="9" count="1">
            <x v="292"/>
          </reference>
        </references>
      </pivotArea>
    </format>
    <format dxfId="195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27"/>
          </reference>
          <reference field="9" count="1">
            <x v="96"/>
          </reference>
        </references>
      </pivotArea>
    </format>
    <format dxfId="194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28"/>
          </reference>
          <reference field="9" count="1">
            <x v="181"/>
          </reference>
        </references>
      </pivotArea>
    </format>
    <format dxfId="193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29"/>
          </reference>
          <reference field="9" count="1">
            <x v="366"/>
          </reference>
        </references>
      </pivotArea>
    </format>
    <format dxfId="192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30"/>
          </reference>
          <reference field="9" count="1">
            <x v="29"/>
          </reference>
        </references>
      </pivotArea>
    </format>
    <format dxfId="191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31"/>
          </reference>
          <reference field="9" count="1">
            <x v="210"/>
          </reference>
        </references>
      </pivotArea>
    </format>
    <format dxfId="190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32"/>
          </reference>
          <reference field="9" count="1">
            <x v="119"/>
          </reference>
        </references>
      </pivotArea>
    </format>
    <format dxfId="189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33"/>
          </reference>
          <reference field="9" count="1">
            <x v="146"/>
          </reference>
        </references>
      </pivotArea>
    </format>
    <format dxfId="188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34"/>
          </reference>
          <reference field="9" count="1">
            <x v="231"/>
          </reference>
        </references>
      </pivotArea>
    </format>
    <format dxfId="187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35"/>
          </reference>
          <reference field="9" count="1">
            <x v="154"/>
          </reference>
        </references>
      </pivotArea>
    </format>
    <format dxfId="186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36"/>
          </reference>
          <reference field="9" count="1">
            <x v="215"/>
          </reference>
        </references>
      </pivotArea>
    </format>
    <format dxfId="185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37"/>
          </reference>
          <reference field="9" count="1">
            <x v="280"/>
          </reference>
        </references>
      </pivotArea>
    </format>
    <format dxfId="184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38"/>
          </reference>
          <reference field="9" count="1">
            <x v="279"/>
          </reference>
        </references>
      </pivotArea>
    </format>
    <format dxfId="183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39"/>
          </reference>
          <reference field="9" count="1">
            <x v="127"/>
          </reference>
        </references>
      </pivotArea>
    </format>
    <format dxfId="182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40"/>
          </reference>
          <reference field="9" count="1">
            <x v="20"/>
          </reference>
        </references>
      </pivotArea>
    </format>
    <format dxfId="181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41"/>
          </reference>
          <reference field="9" count="1">
            <x v="217"/>
          </reference>
        </references>
      </pivotArea>
    </format>
    <format dxfId="180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42"/>
          </reference>
          <reference field="9" count="1">
            <x v="263"/>
          </reference>
        </references>
      </pivotArea>
    </format>
    <format dxfId="179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43"/>
          </reference>
          <reference field="9" count="1">
            <x v="274"/>
          </reference>
        </references>
      </pivotArea>
    </format>
    <format dxfId="178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44"/>
          </reference>
          <reference field="9" count="1">
            <x v="116"/>
          </reference>
        </references>
      </pivotArea>
    </format>
    <format dxfId="177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45"/>
          </reference>
          <reference field="9" count="1">
            <x v="408"/>
          </reference>
        </references>
      </pivotArea>
    </format>
    <format dxfId="176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46"/>
          </reference>
          <reference field="9" count="1">
            <x v="388"/>
          </reference>
        </references>
      </pivotArea>
    </format>
    <format dxfId="175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47"/>
          </reference>
          <reference field="9" count="1">
            <x v="143"/>
          </reference>
        </references>
      </pivotArea>
    </format>
    <format dxfId="174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48"/>
          </reference>
          <reference field="9" count="1">
            <x v="283"/>
          </reference>
        </references>
      </pivotArea>
    </format>
    <format dxfId="173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49"/>
          </reference>
          <reference field="9" count="1">
            <x v="89"/>
          </reference>
        </references>
      </pivotArea>
    </format>
    <format dxfId="172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50"/>
          </reference>
          <reference field="9" count="1">
            <x v="164"/>
          </reference>
        </references>
      </pivotArea>
    </format>
    <format dxfId="171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51"/>
          </reference>
          <reference field="9" count="1">
            <x v="75"/>
          </reference>
        </references>
      </pivotArea>
    </format>
    <format dxfId="170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52"/>
          </reference>
          <reference field="9" count="1">
            <x v="90"/>
          </reference>
        </references>
      </pivotArea>
    </format>
    <format dxfId="169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53"/>
          </reference>
          <reference field="9" count="1">
            <x v="257"/>
          </reference>
        </references>
      </pivotArea>
    </format>
    <format dxfId="168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54"/>
          </reference>
          <reference field="9" count="1">
            <x v="311"/>
          </reference>
        </references>
      </pivotArea>
    </format>
    <format dxfId="167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55"/>
          </reference>
          <reference field="9" count="1">
            <x v="252"/>
          </reference>
        </references>
      </pivotArea>
    </format>
    <format dxfId="166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56"/>
          </reference>
          <reference field="9" count="1">
            <x v="403"/>
          </reference>
        </references>
      </pivotArea>
    </format>
    <format dxfId="165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57"/>
          </reference>
          <reference field="9" count="1">
            <x v="247"/>
          </reference>
        </references>
      </pivotArea>
    </format>
    <format dxfId="164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58"/>
          </reference>
          <reference field="9" count="1">
            <x v="41"/>
          </reference>
        </references>
      </pivotArea>
    </format>
    <format dxfId="163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59"/>
          </reference>
          <reference field="9" count="1">
            <x v="200"/>
          </reference>
        </references>
      </pivotArea>
    </format>
    <format dxfId="162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60"/>
          </reference>
          <reference field="9" count="1">
            <x v="160"/>
          </reference>
        </references>
      </pivotArea>
    </format>
    <format dxfId="161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61"/>
          </reference>
          <reference field="9" count="1">
            <x v="167"/>
          </reference>
        </references>
      </pivotArea>
    </format>
    <format dxfId="160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62"/>
          </reference>
          <reference field="9" count="1">
            <x v="87"/>
          </reference>
        </references>
      </pivotArea>
    </format>
    <format dxfId="159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63"/>
          </reference>
          <reference field="9" count="1">
            <x v="295"/>
          </reference>
        </references>
      </pivotArea>
    </format>
    <format dxfId="158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64"/>
          </reference>
          <reference field="9" count="1">
            <x v="284"/>
          </reference>
        </references>
      </pivotArea>
    </format>
    <format dxfId="157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65"/>
          </reference>
          <reference field="9" count="1">
            <x v="286"/>
          </reference>
        </references>
      </pivotArea>
    </format>
    <format dxfId="156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66"/>
          </reference>
          <reference field="9" count="1">
            <x v="73"/>
          </reference>
        </references>
      </pivotArea>
    </format>
    <format dxfId="155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67"/>
          </reference>
          <reference field="9" count="1">
            <x v="72"/>
          </reference>
        </references>
      </pivotArea>
    </format>
    <format dxfId="154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68"/>
          </reference>
          <reference field="9" count="1">
            <x v="343"/>
          </reference>
        </references>
      </pivotArea>
    </format>
    <format dxfId="153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69"/>
          </reference>
          <reference field="9" count="1">
            <x v="208"/>
          </reference>
        </references>
      </pivotArea>
    </format>
    <format dxfId="152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70"/>
          </reference>
          <reference field="9" count="1">
            <x v="272"/>
          </reference>
        </references>
      </pivotArea>
    </format>
    <format dxfId="151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71"/>
          </reference>
          <reference field="9" count="1">
            <x v="64"/>
          </reference>
        </references>
      </pivotArea>
    </format>
    <format dxfId="150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72"/>
          </reference>
          <reference field="9" count="1">
            <x v="405"/>
          </reference>
        </references>
      </pivotArea>
    </format>
    <format dxfId="149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73"/>
          </reference>
          <reference field="9" count="1">
            <x v="135"/>
          </reference>
        </references>
      </pivotArea>
    </format>
    <format dxfId="148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74"/>
          </reference>
          <reference field="9" count="1">
            <x v="92"/>
          </reference>
        </references>
      </pivotArea>
    </format>
    <format dxfId="147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75"/>
          </reference>
          <reference field="9" count="1">
            <x v="207"/>
          </reference>
        </references>
      </pivotArea>
    </format>
    <format dxfId="146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76"/>
          </reference>
          <reference field="9" count="1">
            <x v="176"/>
          </reference>
        </references>
      </pivotArea>
    </format>
    <format dxfId="145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77"/>
          </reference>
          <reference field="9" count="1">
            <x v="78"/>
          </reference>
        </references>
      </pivotArea>
    </format>
    <format dxfId="144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78"/>
          </reference>
          <reference field="9" count="1">
            <x v="412"/>
          </reference>
        </references>
      </pivotArea>
    </format>
    <format dxfId="143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79"/>
          </reference>
          <reference field="9" count="1">
            <x v="93"/>
          </reference>
        </references>
      </pivotArea>
    </format>
    <format dxfId="142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80"/>
          </reference>
          <reference field="9" count="1">
            <x v="239"/>
          </reference>
        </references>
      </pivotArea>
    </format>
    <format dxfId="141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81"/>
          </reference>
          <reference field="9" count="1">
            <x v="173"/>
          </reference>
        </references>
      </pivotArea>
    </format>
    <format dxfId="140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82"/>
          </reference>
          <reference field="9" count="1">
            <x v="172"/>
          </reference>
        </references>
      </pivotArea>
    </format>
    <format dxfId="139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83"/>
          </reference>
          <reference field="9" count="1">
            <x v="57"/>
          </reference>
        </references>
      </pivotArea>
    </format>
    <format dxfId="138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84"/>
          </reference>
          <reference field="9" count="1">
            <x v="347"/>
          </reference>
        </references>
      </pivotArea>
    </format>
    <format dxfId="137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85"/>
          </reference>
          <reference field="9" count="1">
            <x v="182"/>
          </reference>
        </references>
      </pivotArea>
    </format>
    <format dxfId="136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86"/>
          </reference>
          <reference field="9" count="1">
            <x v="314"/>
          </reference>
        </references>
      </pivotArea>
    </format>
    <format dxfId="135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87"/>
          </reference>
          <reference field="9" count="1">
            <x v="246"/>
          </reference>
        </references>
      </pivotArea>
    </format>
    <format dxfId="134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88"/>
          </reference>
          <reference field="9" count="1">
            <x v="203"/>
          </reference>
        </references>
      </pivotArea>
    </format>
    <format dxfId="133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89"/>
          </reference>
          <reference field="9" count="1">
            <x v="229"/>
          </reference>
        </references>
      </pivotArea>
    </format>
    <format dxfId="132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90"/>
          </reference>
          <reference field="9" count="1">
            <x v="17"/>
          </reference>
        </references>
      </pivotArea>
    </format>
    <format dxfId="131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91"/>
          </reference>
          <reference field="9" count="1">
            <x v="35"/>
          </reference>
        </references>
      </pivotArea>
    </format>
    <format dxfId="130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92"/>
          </reference>
          <reference field="9" count="1">
            <x v="270"/>
          </reference>
        </references>
      </pivotArea>
    </format>
    <format dxfId="129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93"/>
          </reference>
          <reference field="9" count="1">
            <x v="373"/>
          </reference>
        </references>
      </pivotArea>
    </format>
    <format dxfId="128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94"/>
          </reference>
          <reference field="9" count="1">
            <x v="269"/>
          </reference>
        </references>
      </pivotArea>
    </format>
    <format dxfId="127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95"/>
          </reference>
          <reference field="9" count="1">
            <x v="379"/>
          </reference>
        </references>
      </pivotArea>
    </format>
    <format dxfId="126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96"/>
          </reference>
          <reference field="9" count="1">
            <x v="218"/>
          </reference>
        </references>
      </pivotArea>
    </format>
    <format dxfId="125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97"/>
          </reference>
          <reference field="9" count="1">
            <x v="115"/>
          </reference>
        </references>
      </pivotArea>
    </format>
    <format dxfId="124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98"/>
          </reference>
          <reference field="9" count="1">
            <x v="214"/>
          </reference>
        </references>
      </pivotArea>
    </format>
    <format dxfId="123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299"/>
          </reference>
          <reference field="9" count="1">
            <x v="187"/>
          </reference>
        </references>
      </pivotArea>
    </format>
    <format dxfId="122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300"/>
          </reference>
          <reference field="9" count="1">
            <x v="152"/>
          </reference>
        </references>
      </pivotArea>
    </format>
    <format dxfId="121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301"/>
          </reference>
          <reference field="9" count="1">
            <x v="163"/>
          </reference>
        </references>
      </pivotArea>
    </format>
    <format dxfId="120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302"/>
          </reference>
          <reference field="9" count="1">
            <x v="129"/>
          </reference>
        </references>
      </pivotArea>
    </format>
    <format dxfId="119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303"/>
          </reference>
          <reference field="9" count="1">
            <x v="80"/>
          </reference>
        </references>
      </pivotArea>
    </format>
    <format dxfId="118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304"/>
          </reference>
          <reference field="9" count="1">
            <x v="316"/>
          </reference>
        </references>
      </pivotArea>
    </format>
    <format dxfId="117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305"/>
          </reference>
          <reference field="9" count="1">
            <x v="193"/>
          </reference>
        </references>
      </pivotArea>
    </format>
    <format dxfId="116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306"/>
          </reference>
          <reference field="9" count="1">
            <x v="133"/>
          </reference>
        </references>
      </pivotArea>
    </format>
    <format dxfId="115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307"/>
          </reference>
          <reference field="9" count="1">
            <x v="243"/>
          </reference>
        </references>
      </pivotArea>
    </format>
    <format dxfId="114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308"/>
          </reference>
          <reference field="9" count="1">
            <x v="185"/>
          </reference>
        </references>
      </pivotArea>
    </format>
    <format dxfId="113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309"/>
          </reference>
          <reference field="9" count="1">
            <x v="50"/>
          </reference>
        </references>
      </pivotArea>
    </format>
    <format dxfId="112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310"/>
          </reference>
          <reference field="9" count="1">
            <x v="293"/>
          </reference>
        </references>
      </pivotArea>
    </format>
    <format dxfId="111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311"/>
          </reference>
          <reference field="9" count="1">
            <x v="88"/>
          </reference>
        </references>
      </pivotArea>
    </format>
    <format dxfId="110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312"/>
          </reference>
          <reference field="9" count="1">
            <x v="319"/>
          </reference>
        </references>
      </pivotArea>
    </format>
    <format dxfId="109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313"/>
          </reference>
          <reference field="9" count="1">
            <x v="325"/>
          </reference>
        </references>
      </pivotArea>
    </format>
    <format dxfId="108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314"/>
          </reference>
          <reference field="9" count="1">
            <x v="322"/>
          </reference>
        </references>
      </pivotArea>
    </format>
    <format dxfId="107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315"/>
          </reference>
          <reference field="9" count="1">
            <x v="131"/>
          </reference>
        </references>
      </pivotArea>
    </format>
    <format dxfId="106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316"/>
          </reference>
          <reference field="9" count="1">
            <x v="132"/>
          </reference>
        </references>
      </pivotArea>
    </format>
    <format dxfId="105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317"/>
          </reference>
          <reference field="9" count="1">
            <x v="346"/>
          </reference>
        </references>
      </pivotArea>
    </format>
    <format dxfId="104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318"/>
          </reference>
          <reference field="9" count="1">
            <x v="155"/>
          </reference>
        </references>
      </pivotArea>
    </format>
    <format dxfId="103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319"/>
          </reference>
          <reference field="9" count="1">
            <x v="255"/>
          </reference>
        </references>
      </pivotArea>
    </format>
    <format dxfId="102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321"/>
          </reference>
          <reference field="9" count="1">
            <x v="60"/>
          </reference>
        </references>
      </pivotArea>
    </format>
    <format dxfId="101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336"/>
          </reference>
          <reference field="9" count="1">
            <x v="191"/>
          </reference>
        </references>
      </pivotArea>
    </format>
    <format dxfId="100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337"/>
          </reference>
          <reference field="9" count="1">
            <x v="186"/>
          </reference>
        </references>
      </pivotArea>
    </format>
    <format dxfId="99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411"/>
          </reference>
          <reference field="9" count="1">
            <x v="99"/>
          </reference>
        </references>
      </pivotArea>
    </format>
    <format dxfId="98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412"/>
          </reference>
          <reference field="9" count="1">
            <x v="402"/>
          </reference>
        </references>
      </pivotArea>
    </format>
    <format dxfId="97">
      <pivotArea dataOnly="0" labelOnly="1" outline="0" fieldPosition="0">
        <references count="4">
          <reference field="5" count="1" selected="0">
            <x v="1"/>
          </reference>
          <reference field="6" count="1" selected="0">
            <x v="2"/>
          </reference>
          <reference field="7" count="1" selected="0">
            <x v="413"/>
          </reference>
          <reference field="9" count="1">
            <x v="58"/>
          </reference>
        </references>
      </pivotArea>
    </format>
    <format dxfId="96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68"/>
          </reference>
          <reference field="9" count="1">
            <x v="158"/>
          </reference>
        </references>
      </pivotArea>
    </format>
    <format dxfId="95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69"/>
          </reference>
          <reference field="9" count="1">
            <x v="157"/>
          </reference>
        </references>
      </pivotArea>
    </format>
    <format dxfId="94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199"/>
          </reference>
          <reference field="9" count="1">
            <x v="235"/>
          </reference>
        </references>
      </pivotArea>
    </format>
    <format dxfId="93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20"/>
          </reference>
          <reference field="9" count="1">
            <x v="170"/>
          </reference>
        </references>
      </pivotArea>
    </format>
    <format dxfId="92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22"/>
          </reference>
          <reference field="9" count="1">
            <x v="108"/>
          </reference>
        </references>
      </pivotArea>
    </format>
    <format dxfId="91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23"/>
          </reference>
          <reference field="9" count="1">
            <x v="105"/>
          </reference>
        </references>
      </pivotArea>
    </format>
    <format dxfId="90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24"/>
          </reference>
          <reference field="9" count="1">
            <x v="222"/>
          </reference>
        </references>
      </pivotArea>
    </format>
    <format dxfId="89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25"/>
          </reference>
          <reference field="9" count="1">
            <x v="237"/>
          </reference>
        </references>
      </pivotArea>
    </format>
    <format dxfId="88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26"/>
          </reference>
          <reference field="9" count="1">
            <x v="177"/>
          </reference>
        </references>
      </pivotArea>
    </format>
    <format dxfId="87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27"/>
          </reference>
          <reference field="9" count="1">
            <x v="219"/>
          </reference>
        </references>
      </pivotArea>
    </format>
    <format dxfId="86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28"/>
          </reference>
          <reference field="9" count="1">
            <x v="226"/>
          </reference>
        </references>
      </pivotArea>
    </format>
    <format dxfId="85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29"/>
          </reference>
          <reference field="9" count="1">
            <x v="260"/>
          </reference>
        </references>
      </pivotArea>
    </format>
    <format dxfId="84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30"/>
          </reference>
          <reference field="9" count="1">
            <x v="259"/>
          </reference>
        </references>
      </pivotArea>
    </format>
    <format dxfId="83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31"/>
          </reference>
          <reference field="9" count="1">
            <x v="47"/>
          </reference>
        </references>
      </pivotArea>
    </format>
    <format dxfId="82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32"/>
          </reference>
          <reference field="9" count="1">
            <x v="106"/>
          </reference>
        </references>
      </pivotArea>
    </format>
    <format dxfId="81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33"/>
          </reference>
          <reference field="9" count="1">
            <x v="298"/>
          </reference>
        </references>
      </pivotArea>
    </format>
    <format dxfId="80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34"/>
          </reference>
          <reference field="9" count="1">
            <x v="317"/>
          </reference>
        </references>
      </pivotArea>
    </format>
    <format dxfId="79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35"/>
          </reference>
          <reference field="9" count="1">
            <x v="318"/>
          </reference>
        </references>
      </pivotArea>
    </format>
    <format dxfId="78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38"/>
          </reference>
          <reference field="9" count="1">
            <x v="225"/>
          </reference>
        </references>
      </pivotArea>
    </format>
    <format dxfId="77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39"/>
          </reference>
          <reference field="9" count="1">
            <x v="6"/>
          </reference>
        </references>
      </pivotArea>
    </format>
    <format dxfId="76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40"/>
          </reference>
          <reference field="9" count="1">
            <x v="12"/>
          </reference>
        </references>
      </pivotArea>
    </format>
    <format dxfId="75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41"/>
          </reference>
          <reference field="9" count="1">
            <x v="104"/>
          </reference>
        </references>
      </pivotArea>
    </format>
    <format dxfId="74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42"/>
          </reference>
          <reference field="9" count="1">
            <x v="7"/>
          </reference>
        </references>
      </pivotArea>
    </format>
    <format dxfId="73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43"/>
          </reference>
          <reference field="9" count="1">
            <x v="9"/>
          </reference>
        </references>
      </pivotArea>
    </format>
    <format dxfId="72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44"/>
          </reference>
          <reference field="9" count="1">
            <x v="221"/>
          </reference>
        </references>
      </pivotArea>
    </format>
    <format dxfId="71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45"/>
          </reference>
          <reference field="9" count="1">
            <x v="10"/>
          </reference>
        </references>
      </pivotArea>
    </format>
    <format dxfId="70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46"/>
          </reference>
          <reference field="9" count="1">
            <x v="49"/>
          </reference>
        </references>
      </pivotArea>
    </format>
    <format dxfId="69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47"/>
          </reference>
          <reference field="9" count="1">
            <x v="415"/>
          </reference>
        </references>
      </pivotArea>
    </format>
    <format dxfId="68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48"/>
          </reference>
          <reference field="9" count="1">
            <x v="174"/>
          </reference>
        </references>
      </pivotArea>
    </format>
    <format dxfId="67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49"/>
          </reference>
          <reference field="9" count="1">
            <x v="8"/>
          </reference>
        </references>
      </pivotArea>
    </format>
    <format dxfId="66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50"/>
          </reference>
          <reference field="9" count="1">
            <x v="48"/>
          </reference>
        </references>
      </pivotArea>
    </format>
    <format dxfId="65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51"/>
          </reference>
          <reference field="9" count="1">
            <x v="364"/>
          </reference>
        </references>
      </pivotArea>
    </format>
    <format dxfId="64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52"/>
          </reference>
          <reference field="9" count="1">
            <x v="240"/>
          </reference>
        </references>
      </pivotArea>
    </format>
    <format dxfId="63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53"/>
          </reference>
          <reference field="9" count="1">
            <x v="297"/>
          </reference>
        </references>
      </pivotArea>
    </format>
    <format dxfId="62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54"/>
          </reference>
          <reference field="9" count="1">
            <x v="351"/>
          </reference>
        </references>
      </pivotArea>
    </format>
    <format dxfId="61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55"/>
          </reference>
          <reference field="9" count="1">
            <x v="31"/>
          </reference>
        </references>
      </pivotArea>
    </format>
    <format dxfId="60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56"/>
          </reference>
          <reference field="9" count="1">
            <x v="220"/>
          </reference>
        </references>
      </pivotArea>
    </format>
    <format dxfId="59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57"/>
          </reference>
          <reference field="9" count="1">
            <x v="85"/>
          </reference>
        </references>
      </pivotArea>
    </format>
    <format dxfId="58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58"/>
          </reference>
          <reference field="9" count="1">
            <x v="156"/>
          </reference>
        </references>
      </pivotArea>
    </format>
    <format dxfId="57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59"/>
          </reference>
          <reference field="9" count="1">
            <x v="171"/>
          </reference>
        </references>
      </pivotArea>
    </format>
    <format dxfId="56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60"/>
          </reference>
          <reference field="9" count="1">
            <x v="33"/>
          </reference>
        </references>
      </pivotArea>
    </format>
    <format dxfId="55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61"/>
          </reference>
          <reference field="9" count="1">
            <x v="367"/>
          </reference>
        </references>
      </pivotArea>
    </format>
    <format dxfId="54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62"/>
          </reference>
          <reference field="9" count="1">
            <x v="179"/>
          </reference>
        </references>
      </pivotArea>
    </format>
    <format dxfId="53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63"/>
          </reference>
          <reference field="9" count="1">
            <x v="2"/>
          </reference>
        </references>
      </pivotArea>
    </format>
    <format dxfId="52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64"/>
          </reference>
          <reference field="9" count="1">
            <x v="328"/>
          </reference>
        </references>
      </pivotArea>
    </format>
    <format dxfId="51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65"/>
          </reference>
          <reference field="9" count="1">
            <x v="258"/>
          </reference>
        </references>
      </pivotArea>
    </format>
    <format dxfId="50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66"/>
          </reference>
          <reference field="9" count="1">
            <x v="0"/>
          </reference>
        </references>
      </pivotArea>
    </format>
    <format dxfId="49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67"/>
          </reference>
          <reference field="9" count="1">
            <x v="223"/>
          </reference>
        </references>
      </pivotArea>
    </format>
    <format dxfId="48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68"/>
          </reference>
          <reference field="9" count="1">
            <x v="168"/>
          </reference>
        </references>
      </pivotArea>
    </format>
    <format dxfId="47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69"/>
          </reference>
          <reference field="9" count="1">
            <x v="1"/>
          </reference>
        </references>
      </pivotArea>
    </format>
    <format dxfId="46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70"/>
          </reference>
          <reference field="9" count="1">
            <x v="228"/>
          </reference>
        </references>
      </pivotArea>
    </format>
    <format dxfId="45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71"/>
          </reference>
          <reference field="9" count="1">
            <x v="329"/>
          </reference>
        </references>
      </pivotArea>
    </format>
    <format dxfId="44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72"/>
          </reference>
          <reference field="9" count="1">
            <x v="36"/>
          </reference>
        </references>
      </pivotArea>
    </format>
    <format dxfId="43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73"/>
          </reference>
          <reference field="9" count="1">
            <x v="354"/>
          </reference>
        </references>
      </pivotArea>
    </format>
    <format dxfId="42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74"/>
          </reference>
          <reference field="9" count="1">
            <x v="241"/>
          </reference>
        </references>
      </pivotArea>
    </format>
    <format dxfId="41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75"/>
          </reference>
          <reference field="9" count="1">
            <x v="301"/>
          </reference>
        </references>
      </pivotArea>
    </format>
    <format dxfId="40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76"/>
          </reference>
          <reference field="9" count="1">
            <x v="300"/>
          </reference>
        </references>
      </pivotArea>
    </format>
    <format dxfId="39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77"/>
          </reference>
          <reference field="9" count="1">
            <x v="195"/>
          </reference>
        </references>
      </pivotArea>
    </format>
    <format dxfId="38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78"/>
          </reference>
          <reference field="9" count="1">
            <x v="326"/>
          </reference>
        </references>
      </pivotArea>
    </format>
    <format dxfId="37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79"/>
          </reference>
          <reference field="9" count="1">
            <x v="238"/>
          </reference>
        </references>
      </pivotArea>
    </format>
    <format dxfId="36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80"/>
          </reference>
          <reference field="9" count="1">
            <x v="352"/>
          </reference>
        </references>
      </pivotArea>
    </format>
    <format dxfId="35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81"/>
          </reference>
          <reference field="9" count="1">
            <x v="224"/>
          </reference>
        </references>
      </pivotArea>
    </format>
    <format dxfId="34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82"/>
          </reference>
          <reference field="9" count="1">
            <x v="338"/>
          </reference>
        </references>
      </pivotArea>
    </format>
    <format dxfId="33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83"/>
          </reference>
          <reference field="9" count="1">
            <x v="299"/>
          </reference>
        </references>
      </pivotArea>
    </format>
    <format dxfId="32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84"/>
          </reference>
          <reference field="9" count="1">
            <x v="305"/>
          </reference>
        </references>
      </pivotArea>
    </format>
    <format dxfId="31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85"/>
          </reference>
          <reference field="9" count="1">
            <x v="242"/>
          </reference>
        </references>
      </pivotArea>
    </format>
    <format dxfId="30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86"/>
          </reference>
          <reference field="9" count="1">
            <x v="256"/>
          </reference>
        </references>
      </pivotArea>
    </format>
    <format dxfId="29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87"/>
          </reference>
          <reference field="9" count="1">
            <x v="357"/>
          </reference>
        </references>
      </pivotArea>
    </format>
    <format dxfId="28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88"/>
          </reference>
          <reference field="9" count="1">
            <x v="11"/>
          </reference>
        </references>
      </pivotArea>
    </format>
    <format dxfId="27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89"/>
          </reference>
          <reference field="9" count="1">
            <x v="337"/>
          </reference>
        </references>
      </pivotArea>
    </format>
    <format dxfId="26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90"/>
          </reference>
          <reference field="9" count="1">
            <x v="353"/>
          </reference>
        </references>
      </pivotArea>
    </format>
    <format dxfId="25">
      <pivotArea dataOnly="0" labelOnly="1" outline="0" fieldPosition="0">
        <references count="4">
          <reference field="5" count="1" selected="0">
            <x v="2"/>
          </reference>
          <reference field="6" count="1" selected="0">
            <x v="3"/>
          </reference>
          <reference field="7" count="1" selected="0">
            <x v="391"/>
          </reference>
          <reference field="9" count="1">
            <x v="404"/>
          </reference>
        </references>
      </pivotArea>
    </format>
    <format dxfId="24">
      <pivotArea dataOnly="0" labelOnly="1" outline="0" fieldPosition="0">
        <references count="4">
          <reference field="5" count="1" selected="0">
            <x v="3"/>
          </reference>
          <reference field="6" count="1" selected="0">
            <x v="1"/>
          </reference>
          <reference field="7" count="1" selected="0">
            <x v="392"/>
          </reference>
          <reference field="9" count="1">
            <x v="296"/>
          </reference>
        </references>
      </pivotArea>
    </format>
    <format dxfId="23">
      <pivotArea dataOnly="0" labelOnly="1" outline="0" fieldPosition="0">
        <references count="4">
          <reference field="5" count="1" selected="0">
            <x v="3"/>
          </reference>
          <reference field="6" count="1" selected="0">
            <x v="1"/>
          </reference>
          <reference field="7" count="1" selected="0">
            <x v="393"/>
          </reference>
          <reference field="9" count="1">
            <x v="294"/>
          </reference>
        </references>
      </pivotArea>
    </format>
    <format dxfId="22">
      <pivotArea field="9" type="button" dataOnly="0" labelOnly="1" outline="0" axis="axisRow" fieldPosition="3"/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Entrate" displayName="TEntrate" ref="A9:M180" totalsRowCount="1" headerRowDxfId="458">
  <autoFilter ref="A9:M179" xr:uid="{00000000-0009-0000-0100-000001000000}"/>
  <sortState xmlns:xlrd2="http://schemas.microsoft.com/office/spreadsheetml/2017/richdata2" ref="A10:M179">
    <sortCondition ref="E10:E179"/>
  </sortState>
  <tableColumns count="13">
    <tableColumn id="1" xr3:uid="{00000000-0010-0000-0000-000001000000}" name="Codice bilancio" totalsRowLabel="Totale" dataDxfId="457" totalsRowDxfId="12"/>
    <tableColumn id="5" xr3:uid="{00000000-0010-0000-0000-000005000000}" name="Cod.Titolo" dataDxfId="456" totalsRowDxfId="11">
      <calculatedColumnFormula>CONCATENATE("E.",MID(A10,1,4),".00.00.000")</calculatedColumnFormula>
    </tableColumn>
    <tableColumn id="7" xr3:uid="{00000000-0010-0000-0000-000007000000}" name="IdTitolo" dataDxfId="455" totalsRowDxfId="10">
      <calculatedColumnFormula>LEFT(B10,3)</calculatedColumnFormula>
    </tableColumn>
    <tableColumn id="8" xr3:uid="{00000000-0010-0000-0000-000008000000}" name="Titolo" dataDxfId="454" totalsRowDxfId="9">
      <calculatedColumnFormula>VLOOKUP(C10,TitoliEntrate,2,FALSE)</calculatedColumnFormula>
    </tableColumn>
    <tableColumn id="9" xr3:uid="{00000000-0010-0000-0000-000009000000}" name="Capitolo" dataDxfId="453" totalsRowDxfId="8"/>
    <tableColumn id="10" xr3:uid="{00000000-0010-0000-0000-00000A000000}" name="Articolo" dataDxfId="452" totalsRowDxfId="7"/>
    <tableColumn id="11" xr3:uid="{00000000-0010-0000-0000-00000B000000}" name="Descrizione" totalsRowLabel="Totali" dataDxfId="451" totalsRowDxfId="6"/>
    <tableColumn id="2" xr3:uid="{00000000-0010-0000-0000-000002000000}" name="Assestato 2024" totalsRowFunction="sum" dataDxfId="450" totalsRowDxfId="5" dataCellStyle="Migliaia"/>
    <tableColumn id="6" xr3:uid="{00000000-0010-0000-0000-000006000000}" name="Assestato 2025" totalsRowFunction="sum" dataDxfId="449" totalsRowDxfId="4" dataCellStyle="Migliaia"/>
    <tableColumn id="3" xr3:uid="{00000000-0010-0000-0000-000003000000}" name="Previsione 2026" totalsRowFunction="sum" dataDxfId="448" totalsRowDxfId="3" dataCellStyle="Migliaia"/>
    <tableColumn id="4" xr3:uid="{00000000-0010-0000-0000-000004000000}" name="Previsione 2027" totalsRowFunction="sum" dataDxfId="447" totalsRowDxfId="2" dataCellStyle="Migliaia"/>
    <tableColumn id="12" xr3:uid="{00000000-0010-0000-0000-00000C000000}" name="Previsione 2028" totalsRowFunction="sum" dataDxfId="446" totalsRowDxfId="1" dataCellStyle="Migliaia"/>
    <tableColumn id="18" xr3:uid="{00000000-0010-0000-0000-000012000000}" name="Responsabile" dataDxfId="445" totalsRow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scite" displayName="TUscite" ref="A8:P527" totalsRowCount="1" headerRowDxfId="492" dataDxfId="491">
  <autoFilter ref="A8:P526" xr:uid="{00000000-0009-0000-0100-000002000000}"/>
  <sortState xmlns:xlrd2="http://schemas.microsoft.com/office/spreadsheetml/2017/richdata2" ref="A9:P526">
    <sortCondition ref="H368:H526"/>
  </sortState>
  <tableColumns count="16">
    <tableColumn id="1" xr3:uid="{00000000-0010-0000-0100-000001000000}" name="Codice bilancio" dataDxfId="490" totalsRowDxfId="489"/>
    <tableColumn id="2" xr3:uid="{00000000-0010-0000-0100-000002000000}" name="IdMissione" dataDxfId="488" totalsRowDxfId="487">
      <calculatedColumnFormula>MID(A9,1,2)</calculatedColumnFormula>
    </tableColumn>
    <tableColumn id="3" xr3:uid="{00000000-0010-0000-0100-000003000000}" name="Missione" dataDxfId="486" totalsRowDxfId="485">
      <calculatedColumnFormula>VLOOKUP(VALUE(B9),Missioni[],2,FALSE)</calculatedColumnFormula>
    </tableColumn>
    <tableColumn id="4" xr3:uid="{00000000-0010-0000-0100-000004000000}" name="IdProgramma" dataDxfId="484" totalsRowDxfId="483">
      <calculatedColumnFormula>VALUE(CONCATENATE(B9,MID(A9,4,2)))</calculatedColumnFormula>
    </tableColumn>
    <tableColumn id="5" xr3:uid="{00000000-0010-0000-0100-000005000000}" name="Programma" dataDxfId="482" totalsRowDxfId="481">
      <calculatedColumnFormula>VLOOKUP(D9,Programmi[],3,FALSE)</calculatedColumnFormula>
    </tableColumn>
    <tableColumn id="6" xr3:uid="{00000000-0010-0000-0100-000006000000}" name="IdTitolo" dataDxfId="480" totalsRowDxfId="479">
      <calculatedColumnFormula>MID(A9,7,1)</calculatedColumnFormula>
    </tableColumn>
    <tableColumn id="7" xr3:uid="{00000000-0010-0000-0100-000007000000}" name="Titolo" dataDxfId="478" totalsRowDxfId="477">
      <calculatedColumnFormula>VLOOKUP(VALUE(F9),Titoli[],2,FALSE)</calculatedColumnFormula>
    </tableColumn>
    <tableColumn id="8" xr3:uid="{00000000-0010-0000-0100-000008000000}" name="Capitolo" dataDxfId="476" totalsRowDxfId="475"/>
    <tableColumn id="9" xr3:uid="{00000000-0010-0000-0100-000009000000}" name="Articolo" dataDxfId="474" totalsRowDxfId="473"/>
    <tableColumn id="10" xr3:uid="{00000000-0010-0000-0100-00000A000000}" name="Descrizione" dataDxfId="472" totalsRowDxfId="471"/>
    <tableColumn id="13" xr3:uid="{00000000-0010-0000-0100-00000D000000}" name="Assestato 2024" totalsRowFunction="sum" dataDxfId="470" totalsRowDxfId="469" dataCellStyle="Migliaia"/>
    <tableColumn id="15" xr3:uid="{00000000-0010-0000-0100-00000F000000}" name="Assestato Anno 2025" totalsRowFunction="sum" dataDxfId="468" totalsRowDxfId="467" dataCellStyle="Migliaia"/>
    <tableColumn id="11" xr3:uid="{00000000-0010-0000-0100-00000B000000}" name="Previsione Anno 2026" totalsRowFunction="sum" dataDxfId="466" totalsRowDxfId="465" dataCellStyle="Migliaia"/>
    <tableColumn id="12" xr3:uid="{00000000-0010-0000-0100-00000C000000}" name="Previsione Anno 2027" totalsRowFunction="sum" dataDxfId="464" totalsRowDxfId="463" dataCellStyle="Migliaia"/>
    <tableColumn id="14" xr3:uid="{00000000-0010-0000-0100-00000E000000}" name="Previsione Anno 2028" totalsRowFunction="sum" dataDxfId="462" totalsRowDxfId="461" dataCellStyle="Migliaia"/>
    <tableColumn id="17" xr3:uid="{00000000-0010-0000-0100-000011000000}" name="Responsabile" dataDxfId="460" totalsRowDxfId="459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Missioni" displayName="Missioni" ref="A1:B24" totalsRowShown="0" dataDxfId="21" tableBorderDxfId="20">
  <autoFilter ref="A1:B24" xr:uid="{00000000-0009-0000-0100-000003000000}"/>
  <tableColumns count="2">
    <tableColumn id="1" xr3:uid="{00000000-0010-0000-0200-000001000000}" name="IdMissione" dataDxfId="19"/>
    <tableColumn id="2" xr3:uid="{00000000-0010-0000-0200-000002000000}" name="Missione" dataDxfId="1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Programmi" displayName="Programmi" ref="D1:F100" totalsRowShown="0" tableBorderDxfId="17">
  <autoFilter ref="D1:F100" xr:uid="{00000000-0009-0000-0100-000004000000}"/>
  <tableColumns count="3">
    <tableColumn id="1" xr3:uid="{00000000-0010-0000-0300-000001000000}" name="IdProgramma" dataDxfId="16"/>
    <tableColumn id="2" xr3:uid="{00000000-0010-0000-0300-000002000000}" name="Progressivo" dataDxfId="15"/>
    <tableColumn id="3" xr3:uid="{00000000-0010-0000-0300-000003000000}" name="Programma" dataDxfId="1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itoli" displayName="Titoli" ref="H1:I7" totalsRowShown="0">
  <autoFilter ref="H1:I7" xr:uid="{00000000-0009-0000-0100-000005000000}"/>
  <tableColumns count="2">
    <tableColumn id="1" xr3:uid="{00000000-0010-0000-0400-000001000000}" name="IdTitolo"/>
    <tableColumn id="2" xr3:uid="{00000000-0010-0000-0400-000002000000}" name="Titoli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PianoConti" displayName="PianoConti" ref="A5:E3468" totalsRowShown="0" tableBorderDxfId="13">
  <autoFilter ref="A5:E3468" xr:uid="{00000000-0009-0000-0100-000006000000}"/>
  <tableColumns count="5">
    <tableColumn id="1" xr3:uid="{00000000-0010-0000-0500-000001000000}" name="Codice Voce"/>
    <tableColumn id="2" xr3:uid="{00000000-0010-0000-0500-000002000000}" name="MACRO"/>
    <tableColumn id="3" xr3:uid="{00000000-0010-0000-0500-000003000000}" name="Livelli"/>
    <tableColumn id="4" xr3:uid="{00000000-0010-0000-0500-000004000000}" name="Voce"/>
    <tableColumn id="5" xr3:uid="{00000000-0010-0000-0500-000005000000}" name="Codice Voce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81"/>
  <sheetViews>
    <sheetView tabSelected="1" topLeftCell="C1" zoomScale="70" zoomScaleNormal="70" workbookViewId="0">
      <selection activeCell="E10" sqref="E10"/>
    </sheetView>
  </sheetViews>
  <sheetFormatPr defaultColWidth="9.140625" defaultRowHeight="12.75" x14ac:dyDescent="0.2"/>
  <cols>
    <col min="1" max="1" width="16.7109375" style="1" bestFit="1" customWidth="1"/>
    <col min="2" max="2" width="15.7109375" style="1" bestFit="1" customWidth="1"/>
    <col min="3" max="3" width="10.5703125" style="1" bestFit="1" customWidth="1"/>
    <col min="4" max="4" width="56.42578125" style="1" bestFit="1" customWidth="1"/>
    <col min="5" max="5" width="10" style="5" bestFit="1" customWidth="1"/>
    <col min="6" max="6" width="3.7109375" style="1" customWidth="1"/>
    <col min="7" max="7" width="74.42578125" style="2" bestFit="1" customWidth="1"/>
    <col min="8" max="8" width="16.85546875" style="3" hidden="1" customWidth="1"/>
    <col min="9" max="9" width="16.5703125" style="3" customWidth="1"/>
    <col min="10" max="12" width="22.85546875" style="3" customWidth="1"/>
    <col min="13" max="13" width="20.28515625" style="2" customWidth="1"/>
    <col min="14" max="14" width="12.42578125" style="1" bestFit="1" customWidth="1"/>
    <col min="15" max="16384" width="9.140625" style="1"/>
  </cols>
  <sheetData>
    <row r="1" spans="1:13" x14ac:dyDescent="0.2">
      <c r="F1" s="1" t="s">
        <v>7460</v>
      </c>
      <c r="H1" s="135" t="s">
        <v>7612</v>
      </c>
      <c r="I1" s="135" t="s">
        <v>7671</v>
      </c>
      <c r="J1" s="135" t="s">
        <v>7606</v>
      </c>
      <c r="K1" s="135" t="s">
        <v>7607</v>
      </c>
      <c r="L1" s="135" t="s">
        <v>7652</v>
      </c>
    </row>
    <row r="2" spans="1:13" ht="14.25" x14ac:dyDescent="0.2">
      <c r="G2" s="2" t="s">
        <v>7594</v>
      </c>
      <c r="H2" s="136">
        <f>SUM(TEntrate[Assestato 2024])</f>
        <v>19413595.789999999</v>
      </c>
      <c r="I2" s="136">
        <f>SUM(TEntrate[Assestato 2025])</f>
        <v>17904067.079999998</v>
      </c>
      <c r="J2" s="136">
        <f>SUM(TEntrate[Previsione 2026])</f>
        <v>19560544</v>
      </c>
      <c r="K2" s="136">
        <f>SUM(TEntrate[Previsione 2027])</f>
        <v>14797287.960000001</v>
      </c>
      <c r="L2" s="136">
        <f>SUM(TEntrate[Previsione 2028])</f>
        <v>14680594</v>
      </c>
      <c r="M2" s="138"/>
    </row>
    <row r="3" spans="1:13" x14ac:dyDescent="0.2">
      <c r="G3" s="2" t="s">
        <v>7595</v>
      </c>
      <c r="H3" s="137">
        <f>Uscite!K2</f>
        <v>19392296.149999999</v>
      </c>
      <c r="I3" s="137">
        <f>Uscite!L2</f>
        <v>17904067.079999998</v>
      </c>
      <c r="J3" s="137">
        <f>Uscite!M2</f>
        <v>19560544</v>
      </c>
      <c r="K3" s="137">
        <f>Uscite!N2</f>
        <v>14797287.960000001</v>
      </c>
      <c r="L3" s="137">
        <f>Uscite!O2</f>
        <v>14680594</v>
      </c>
    </row>
    <row r="4" spans="1:13" x14ac:dyDescent="0.2">
      <c r="G4" s="2" t="s">
        <v>7598</v>
      </c>
      <c r="H4" s="3">
        <f>+H2-H3</f>
        <v>21299.640000000596</v>
      </c>
      <c r="I4" s="3">
        <f>+I2-I3</f>
        <v>0</v>
      </c>
      <c r="J4" s="3">
        <f t="shared" ref="J4:L4" si="0">+J2-J3</f>
        <v>0</v>
      </c>
      <c r="K4" s="3">
        <f t="shared" si="0"/>
        <v>0</v>
      </c>
      <c r="L4" s="3">
        <f t="shared" si="0"/>
        <v>0</v>
      </c>
    </row>
    <row r="9" spans="1:13" s="4" customFormat="1" x14ac:dyDescent="0.2">
      <c r="A9" s="4" t="s">
        <v>0</v>
      </c>
      <c r="B9" s="4" t="s">
        <v>7370</v>
      </c>
      <c r="C9" s="4" t="s">
        <v>182</v>
      </c>
      <c r="D9" s="4" t="s">
        <v>1</v>
      </c>
      <c r="E9" s="5" t="s">
        <v>2</v>
      </c>
      <c r="F9" s="4" t="s">
        <v>3</v>
      </c>
      <c r="G9" s="5" t="s">
        <v>4</v>
      </c>
      <c r="H9" s="6" t="s">
        <v>7612</v>
      </c>
      <c r="I9" s="6" t="s">
        <v>7671</v>
      </c>
      <c r="J9" s="6" t="s">
        <v>7606</v>
      </c>
      <c r="K9" s="6" t="s">
        <v>7607</v>
      </c>
      <c r="L9" s="6" t="s">
        <v>7652</v>
      </c>
      <c r="M9" s="4" t="s">
        <v>5</v>
      </c>
    </row>
    <row r="10" spans="1:13" s="7" customFormat="1" ht="15" x14ac:dyDescent="0.25">
      <c r="A10" t="s">
        <v>6</v>
      </c>
      <c r="B10" s="7" t="str">
        <f>CONCATENATE("E.",MID(A10,1,4),".00.00.000")</f>
        <v>E.0.00.00.00.000</v>
      </c>
      <c r="C10" s="7" t="str">
        <f>LEFT(B10,3)</f>
        <v>E.0</v>
      </c>
      <c r="D10" s="7" t="str">
        <f>VLOOKUP(C10,TitoliEntrate,2,FALSE)</f>
        <v>Avanzo o FPV</v>
      </c>
      <c r="E10" s="184">
        <v>12</v>
      </c>
      <c r="F10">
        <v>0</v>
      </c>
      <c r="G10" s="9" t="s">
        <v>7</v>
      </c>
      <c r="H10" s="109">
        <v>1637962.6</v>
      </c>
      <c r="I10" s="109">
        <v>288500</v>
      </c>
      <c r="J10" s="109">
        <v>0</v>
      </c>
      <c r="K10" s="109">
        <v>0</v>
      </c>
      <c r="L10" s="109"/>
      <c r="M10" t="s">
        <v>7675</v>
      </c>
    </row>
    <row r="11" spans="1:13" s="7" customFormat="1" ht="15" x14ac:dyDescent="0.25">
      <c r="A11" t="s">
        <v>6</v>
      </c>
      <c r="B11" s="7" t="str">
        <f>CONCATENATE("E.",MID(A11,1,4),".00.00.000")</f>
        <v>E.0.00.00.00.000</v>
      </c>
      <c r="C11" s="7" t="str">
        <f>LEFT(B11,3)</f>
        <v>E.0</v>
      </c>
      <c r="D11" s="7" t="str">
        <f>VLOOKUP(C11,TitoliEntrate,2,FALSE)</f>
        <v>Avanzo o FPV</v>
      </c>
      <c r="E11" s="184">
        <v>13</v>
      </c>
      <c r="F11">
        <v>0</v>
      </c>
      <c r="G11" s="9" t="s">
        <v>9</v>
      </c>
      <c r="H11" s="109">
        <v>243873.96</v>
      </c>
      <c r="I11" s="109">
        <v>203003.92</v>
      </c>
      <c r="J11" s="109">
        <v>0</v>
      </c>
      <c r="K11" s="109">
        <v>0</v>
      </c>
      <c r="L11" s="109"/>
      <c r="M11" t="s">
        <v>7675</v>
      </c>
    </row>
    <row r="12" spans="1:13" s="7" customFormat="1" ht="15" x14ac:dyDescent="0.25">
      <c r="A12" t="s">
        <v>6</v>
      </c>
      <c r="B12" s="7" t="str">
        <f>CONCATENATE("E.",MID(A12,1,4),".00.00.000")</f>
        <v>E.0.00.00.00.000</v>
      </c>
      <c r="C12" s="7" t="str">
        <f>LEFT(B12,3)</f>
        <v>E.0</v>
      </c>
      <c r="D12" s="7" t="str">
        <f>VLOOKUP(C12,TitoliEntrate,2,FALSE)</f>
        <v>Avanzo o FPV</v>
      </c>
      <c r="E12" s="184">
        <v>14</v>
      </c>
      <c r="F12">
        <v>0</v>
      </c>
      <c r="G12" s="9" t="s">
        <v>10</v>
      </c>
      <c r="H12" s="109">
        <v>3434392.27</v>
      </c>
      <c r="I12" s="109">
        <v>1177291.3500000001</v>
      </c>
      <c r="J12" s="109">
        <v>0</v>
      </c>
      <c r="K12" s="109">
        <v>0</v>
      </c>
      <c r="L12" s="109"/>
      <c r="M12" t="s">
        <v>7675</v>
      </c>
    </row>
    <row r="13" spans="1:13" s="7" customFormat="1" ht="15" x14ac:dyDescent="0.25">
      <c r="A13" t="s">
        <v>11</v>
      </c>
      <c r="B13" s="7" t="str">
        <f>CONCATENATE("E.",MID(A13,1,4),".00.00.000")</f>
        <v>E.1.01.00.00.000</v>
      </c>
      <c r="C13" s="7" t="str">
        <f>LEFT(B13,3)</f>
        <v>E.1</v>
      </c>
      <c r="D13" s="7" t="str">
        <f>VLOOKUP(C13,TitoliEntrate,2,FALSE)</f>
        <v>Entrate correnti di natura tributaria, contributiva e perequativa</v>
      </c>
      <c r="E13" s="184">
        <v>100</v>
      </c>
      <c r="F13">
        <v>0</v>
      </c>
      <c r="G13" s="9" t="s">
        <v>12</v>
      </c>
      <c r="H13" s="109">
        <v>880000</v>
      </c>
      <c r="I13" s="109">
        <v>1098000</v>
      </c>
      <c r="J13" s="109">
        <v>1198000</v>
      </c>
      <c r="K13" s="109">
        <v>1174000</v>
      </c>
      <c r="L13" s="109">
        <f>+TEntrate[[#This Row],[Previsione 2027]]</f>
        <v>1174000</v>
      </c>
      <c r="M13" t="s">
        <v>7675</v>
      </c>
    </row>
    <row r="14" spans="1:13" s="7" customFormat="1" ht="15" x14ac:dyDescent="0.25">
      <c r="A14" t="s">
        <v>7651</v>
      </c>
      <c r="B14" s="7" t="str">
        <f>CONCATENATE("E.",MID(A14,1,4),".00.00.000")</f>
        <v>E.1.01.00.00.000</v>
      </c>
      <c r="C14" s="7" t="str">
        <f>LEFT(B14,3)</f>
        <v>E.1</v>
      </c>
      <c r="D14" s="7" t="str">
        <f>VLOOKUP(C14,TitoliEntrate,2,FALSE)</f>
        <v>Entrate correnti di natura tributaria, contributiva e perequativa</v>
      </c>
      <c r="E14" s="184">
        <v>181</v>
      </c>
      <c r="F14">
        <v>0</v>
      </c>
      <c r="G14" s="9" t="s">
        <v>7646</v>
      </c>
      <c r="H14" s="143">
        <v>0</v>
      </c>
      <c r="I14" s="109">
        <v>35000</v>
      </c>
      <c r="J14" s="109">
        <v>50000</v>
      </c>
      <c r="K14" s="109">
        <v>50000</v>
      </c>
      <c r="L14" s="109">
        <v>50000</v>
      </c>
      <c r="M14" t="s">
        <v>7675</v>
      </c>
    </row>
    <row r="15" spans="1:13" s="7" customFormat="1" ht="15" x14ac:dyDescent="0.25">
      <c r="A15" t="s">
        <v>14</v>
      </c>
      <c r="B15" s="7" t="str">
        <f>CONCATENATE("E.",MID(A15,1,4),".00.00.000")</f>
        <v>E.1.01.00.00.000</v>
      </c>
      <c r="C15" s="7" t="str">
        <f>LEFT(B15,3)</f>
        <v>E.1</v>
      </c>
      <c r="D15" s="7" t="str">
        <f>VLOOKUP(C15,TitoliEntrate,2,FALSE)</f>
        <v>Entrate correnti di natura tributaria, contributiva e perequativa</v>
      </c>
      <c r="E15" s="184">
        <v>186</v>
      </c>
      <c r="F15">
        <v>0</v>
      </c>
      <c r="G15" s="9" t="s">
        <v>7649</v>
      </c>
      <c r="H15" s="109">
        <v>180000</v>
      </c>
      <c r="I15" s="109">
        <v>122548.49</v>
      </c>
      <c r="J15" s="109">
        <v>125000</v>
      </c>
      <c r="K15" s="109">
        <v>95000</v>
      </c>
      <c r="L15" s="109">
        <f>+TEntrate[[#This Row],[Previsione 2027]]</f>
        <v>95000</v>
      </c>
      <c r="M15" t="s">
        <v>7675</v>
      </c>
    </row>
    <row r="16" spans="1:13" s="7" customFormat="1" ht="15" x14ac:dyDescent="0.25">
      <c r="A16" t="s">
        <v>17</v>
      </c>
      <c r="B16" s="7" t="str">
        <f>CONCATENATE("E.",MID(A16,1,4),".00.00.000")</f>
        <v>E.1.01.00.00.000</v>
      </c>
      <c r="C16" s="7" t="str">
        <f>LEFT(B16,3)</f>
        <v>E.1</v>
      </c>
      <c r="D16" s="7" t="str">
        <f>VLOOKUP(C16,TitoliEntrate,2,FALSE)</f>
        <v>Entrate correnti di natura tributaria, contributiva e perequativa</v>
      </c>
      <c r="E16" s="184">
        <v>192</v>
      </c>
      <c r="F16">
        <v>0</v>
      </c>
      <c r="G16" s="9" t="s">
        <v>16</v>
      </c>
      <c r="H16" s="109">
        <v>1635000</v>
      </c>
      <c r="I16" s="109">
        <v>1670000</v>
      </c>
      <c r="J16" s="109">
        <v>1700000</v>
      </c>
      <c r="K16" s="109">
        <v>1700000</v>
      </c>
      <c r="L16" s="109">
        <f>+TEntrate[[#This Row],[Previsione 2027]]</f>
        <v>1700000</v>
      </c>
      <c r="M16" t="s">
        <v>7675</v>
      </c>
    </row>
    <row r="17" spans="1:13" s="7" customFormat="1" ht="15" x14ac:dyDescent="0.25">
      <c r="A17" t="s">
        <v>18</v>
      </c>
      <c r="B17" s="7" t="str">
        <f>CONCATENATE("E.",MID(A17,1,4),".00.00.000")</f>
        <v>E.1.01.00.00.000</v>
      </c>
      <c r="C17" s="7" t="str">
        <f>LEFT(B17,3)</f>
        <v>E.1</v>
      </c>
      <c r="D17" s="7" t="str">
        <f>VLOOKUP(C17,TitoliEntrate,2,FALSE)</f>
        <v>Entrate correnti di natura tributaria, contributiva e perequativa</v>
      </c>
      <c r="E17" s="184">
        <v>193</v>
      </c>
      <c r="F17">
        <v>0</v>
      </c>
      <c r="G17" s="9" t="s">
        <v>19</v>
      </c>
      <c r="H17" s="109">
        <v>2288286</v>
      </c>
      <c r="I17" s="109">
        <v>2300000</v>
      </c>
      <c r="J17" s="109">
        <v>2400000</v>
      </c>
      <c r="K17" s="109">
        <v>2400000</v>
      </c>
      <c r="L17" s="109">
        <f>+TEntrate[[#This Row],[Previsione 2027]]</f>
        <v>2400000</v>
      </c>
      <c r="M17" t="s">
        <v>7675</v>
      </c>
    </row>
    <row r="18" spans="1:13" s="7" customFormat="1" ht="15" x14ac:dyDescent="0.25">
      <c r="A18" t="s">
        <v>20</v>
      </c>
      <c r="B18" s="7" t="str">
        <f>CONCATENATE("E.",MID(A18,1,4),".00.00.000")</f>
        <v>E.1.01.00.00.000</v>
      </c>
      <c r="C18" s="7" t="str">
        <f>LEFT(B18,3)</f>
        <v>E.1</v>
      </c>
      <c r="D18" s="7" t="str">
        <f>VLOOKUP(C18,TitoliEntrate,2,FALSE)</f>
        <v>Entrate correnti di natura tributaria, contributiva e perequativa</v>
      </c>
      <c r="E18" s="184">
        <v>194</v>
      </c>
      <c r="F18">
        <v>0</v>
      </c>
      <c r="G18" s="9" t="s">
        <v>21</v>
      </c>
      <c r="H18" s="109">
        <v>1100000</v>
      </c>
      <c r="I18" s="109">
        <v>1100000</v>
      </c>
      <c r="J18" s="109">
        <v>1100000</v>
      </c>
      <c r="K18" s="109">
        <v>1100000</v>
      </c>
      <c r="L18" s="109">
        <f>+TEntrate[[#This Row],[Previsione 2027]]</f>
        <v>1100000</v>
      </c>
      <c r="M18" t="s">
        <v>7675</v>
      </c>
    </row>
    <row r="19" spans="1:13" s="7" customFormat="1" ht="15" x14ac:dyDescent="0.25">
      <c r="A19" t="s">
        <v>22</v>
      </c>
      <c r="B19" s="7" t="str">
        <f>CONCATENATE("E.",MID(A19,1,4),".00.00.000")</f>
        <v>E.1.01.00.00.000</v>
      </c>
      <c r="C19" s="7" t="str">
        <f>LEFT(B19,3)</f>
        <v>E.1</v>
      </c>
      <c r="D19" s="7" t="str">
        <f>VLOOKUP(C19,TitoliEntrate,2,FALSE)</f>
        <v>Entrate correnti di natura tributaria, contributiva e perequativa</v>
      </c>
      <c r="E19" s="184">
        <v>196</v>
      </c>
      <c r="F19">
        <v>0</v>
      </c>
      <c r="G19" s="9" t="s">
        <v>23</v>
      </c>
      <c r="H19" s="109">
        <v>40000</v>
      </c>
      <c r="I19" s="109">
        <v>30000</v>
      </c>
      <c r="J19" s="109">
        <f>35000+4443.32</f>
        <v>39443.32</v>
      </c>
      <c r="K19" s="109">
        <v>30000</v>
      </c>
      <c r="L19" s="109">
        <f>+TEntrate[[#This Row],[Previsione 2027]]</f>
        <v>30000</v>
      </c>
      <c r="M19" t="s">
        <v>7675</v>
      </c>
    </row>
    <row r="20" spans="1:13" s="7" customFormat="1" ht="15" x14ac:dyDescent="0.25">
      <c r="A20" t="s">
        <v>17</v>
      </c>
      <c r="B20" s="7" t="str">
        <f>CONCATENATE("E.",MID(A20,1,4),".00.00.000")</f>
        <v>E.1.01.00.00.000</v>
      </c>
      <c r="C20" s="7" t="str">
        <f>LEFT(B20,3)</f>
        <v>E.1</v>
      </c>
      <c r="D20" s="7" t="str">
        <f>VLOOKUP(C20,TitoliEntrate,2,FALSE)</f>
        <v>Entrate correnti di natura tributaria, contributiva e perequativa</v>
      </c>
      <c r="E20" s="184">
        <v>197</v>
      </c>
      <c r="F20">
        <v>0</v>
      </c>
      <c r="G20" s="9" t="s">
        <v>24</v>
      </c>
      <c r="H20" s="109">
        <v>14000</v>
      </c>
      <c r="I20" s="109">
        <v>5000</v>
      </c>
      <c r="J20" s="109">
        <v>10000</v>
      </c>
      <c r="K20" s="109">
        <v>5000</v>
      </c>
      <c r="L20" s="109">
        <v>5000</v>
      </c>
      <c r="M20" t="s">
        <v>7675</v>
      </c>
    </row>
    <row r="21" spans="1:13" s="7" customFormat="1" ht="15" x14ac:dyDescent="0.25">
      <c r="A21" t="s">
        <v>27</v>
      </c>
      <c r="B21" s="7" t="str">
        <f>CONCATENATE("E.",MID(A21,1,4),".00.00.000")</f>
        <v>E.2.01.00.00.000</v>
      </c>
      <c r="C21" s="7" t="str">
        <f>LEFT(B21,3)</f>
        <v>E.2</v>
      </c>
      <c r="D21" s="7" t="str">
        <f>VLOOKUP(C21,TitoliEntrate,2,FALSE)</f>
        <v>Trasferimenti correnti</v>
      </c>
      <c r="E21" s="184">
        <v>550</v>
      </c>
      <c r="F21">
        <v>0</v>
      </c>
      <c r="G21" s="9" t="s">
        <v>7440</v>
      </c>
      <c r="H21" s="109"/>
      <c r="I21" s="109"/>
      <c r="J21" s="109"/>
      <c r="K21" s="109"/>
      <c r="L21" s="109">
        <f>+TEntrate[[#This Row],[Previsione 2027]]</f>
        <v>0</v>
      </c>
      <c r="M21" t="s">
        <v>7675</v>
      </c>
    </row>
    <row r="22" spans="1:13" s="7" customFormat="1" ht="30" x14ac:dyDescent="0.25">
      <c r="A22" t="s">
        <v>27</v>
      </c>
      <c r="B22" s="7" t="str">
        <f>CONCATENATE("E.",MID(A22,1,4),".00.00.000")</f>
        <v>E.2.01.00.00.000</v>
      </c>
      <c r="C22" s="7" t="str">
        <f>LEFT(B22,3)</f>
        <v>E.2</v>
      </c>
      <c r="D22" s="7" t="str">
        <f>VLOOKUP(C22,TitoliEntrate,2,FALSE)</f>
        <v>Trasferimenti correnti</v>
      </c>
      <c r="E22" s="184">
        <v>551</v>
      </c>
      <c r="F22">
        <v>0</v>
      </c>
      <c r="G22" s="9" t="s">
        <v>7441</v>
      </c>
      <c r="H22" s="109">
        <v>42660</v>
      </c>
      <c r="I22" s="109"/>
      <c r="J22" s="109">
        <v>57000</v>
      </c>
      <c r="K22" s="109">
        <v>57000</v>
      </c>
      <c r="L22" s="109">
        <f>+TEntrate[[#This Row],[Previsione 2027]]</f>
        <v>57000</v>
      </c>
      <c r="M22" t="s">
        <v>7675</v>
      </c>
    </row>
    <row r="23" spans="1:13" s="7" customFormat="1" ht="15" x14ac:dyDescent="0.25">
      <c r="A23" t="s">
        <v>27</v>
      </c>
      <c r="B23" s="7" t="str">
        <f>CONCATENATE("E.",MID(A23,1,4),".00.00.000")</f>
        <v>E.2.01.00.00.000</v>
      </c>
      <c r="C23" s="7" t="str">
        <f>LEFT(B23,3)</f>
        <v>E.2</v>
      </c>
      <c r="D23" s="7" t="str">
        <f>VLOOKUP(C23,TitoliEntrate,2,FALSE)</f>
        <v>Trasferimenti correnti</v>
      </c>
      <c r="E23" s="184">
        <v>554</v>
      </c>
      <c r="F23">
        <v>0</v>
      </c>
      <c r="G23" s="9" t="s">
        <v>28</v>
      </c>
      <c r="H23" s="109"/>
      <c r="I23" s="109"/>
      <c r="J23" s="109"/>
      <c r="K23" s="109"/>
      <c r="L23" s="109">
        <f>+TEntrate[[#This Row],[Previsione 2027]]</f>
        <v>0</v>
      </c>
      <c r="M23" t="s">
        <v>7675</v>
      </c>
    </row>
    <row r="24" spans="1:13" s="7" customFormat="1" ht="15" x14ac:dyDescent="0.25">
      <c r="A24" t="s">
        <v>27</v>
      </c>
      <c r="B24" s="7" t="str">
        <f>CONCATENATE("E.",MID(A24,1,4),".00.00.000")</f>
        <v>E.2.01.00.00.000</v>
      </c>
      <c r="C24" s="7" t="str">
        <f>LEFT(B24,3)</f>
        <v>E.2</v>
      </c>
      <c r="D24" s="7" t="str">
        <f>VLOOKUP(C24,TitoliEntrate,2,FALSE)</f>
        <v>Trasferimenti correnti</v>
      </c>
      <c r="E24" s="184">
        <v>557</v>
      </c>
      <c r="F24">
        <v>0</v>
      </c>
      <c r="G24" s="9" t="s">
        <v>29</v>
      </c>
      <c r="H24" s="109">
        <v>60000</v>
      </c>
      <c r="I24" s="109">
        <v>60000</v>
      </c>
      <c r="J24" s="109">
        <v>60000</v>
      </c>
      <c r="K24" s="109">
        <v>60000</v>
      </c>
      <c r="L24" s="109">
        <f>+TEntrate[[#This Row],[Previsione 2027]]</f>
        <v>60000</v>
      </c>
      <c r="M24" t="s">
        <v>7675</v>
      </c>
    </row>
    <row r="25" spans="1:13" s="7" customFormat="1" ht="15" x14ac:dyDescent="0.25">
      <c r="A25" t="s">
        <v>27</v>
      </c>
      <c r="B25" s="7" t="str">
        <f>CONCATENATE("E.",MID(A25,1,4),".00.00.000")</f>
        <v>E.2.01.00.00.000</v>
      </c>
      <c r="C25" s="7" t="str">
        <f>LEFT(B25,3)</f>
        <v>E.2</v>
      </c>
      <c r="D25" s="7" t="str">
        <f>VLOOKUP(C25,TitoliEntrate,2,FALSE)</f>
        <v>Trasferimenti correnti</v>
      </c>
      <c r="E25" s="184">
        <v>558</v>
      </c>
      <c r="F25">
        <v>0</v>
      </c>
      <c r="G25" s="9" t="s">
        <v>30</v>
      </c>
      <c r="H25" s="109">
        <v>10000</v>
      </c>
      <c r="I25" s="109">
        <v>10000</v>
      </c>
      <c r="J25" s="109">
        <v>10000</v>
      </c>
      <c r="K25" s="109">
        <v>10000</v>
      </c>
      <c r="L25" s="109">
        <v>10000</v>
      </c>
      <c r="M25" t="s">
        <v>31</v>
      </c>
    </row>
    <row r="26" spans="1:13" s="7" customFormat="1" ht="15" x14ac:dyDescent="0.25">
      <c r="A26" t="s">
        <v>27</v>
      </c>
      <c r="B26" s="7" t="str">
        <f>CONCATENATE("E.",MID(A26,1,4),".00.00.000")</f>
        <v>E.2.01.00.00.000</v>
      </c>
      <c r="C26" s="7" t="str">
        <f>LEFT(B26,3)</f>
        <v>E.2</v>
      </c>
      <c r="D26" s="7" t="str">
        <f>VLOOKUP(C26,TitoliEntrate,2,FALSE)</f>
        <v>Trasferimenti correnti</v>
      </c>
      <c r="E26" s="184">
        <v>560</v>
      </c>
      <c r="F26">
        <v>0</v>
      </c>
      <c r="G26" s="9" t="s">
        <v>32</v>
      </c>
      <c r="H26" s="109">
        <v>12135</v>
      </c>
      <c r="I26" s="109">
        <v>12420.2</v>
      </c>
      <c r="J26" s="109">
        <v>11700</v>
      </c>
      <c r="K26" s="109">
        <v>11700</v>
      </c>
      <c r="L26" s="109">
        <v>20000</v>
      </c>
      <c r="M26" t="s">
        <v>33</v>
      </c>
    </row>
    <row r="27" spans="1:13" s="7" customFormat="1" ht="15" x14ac:dyDescent="0.25">
      <c r="A27" t="s">
        <v>27</v>
      </c>
      <c r="B27" s="7" t="str">
        <f>CONCATENATE("E.",MID(A27,1,4),".00.00.000")</f>
        <v>E.2.01.00.00.000</v>
      </c>
      <c r="C27" s="7" t="str">
        <f>LEFT(B27,3)</f>
        <v>E.2</v>
      </c>
      <c r="D27" s="7" t="str">
        <f>VLOOKUP(C27,TitoliEntrate,2,FALSE)</f>
        <v>Trasferimenti correnti</v>
      </c>
      <c r="E27" s="184">
        <v>565</v>
      </c>
      <c r="F27">
        <v>0</v>
      </c>
      <c r="G27" s="9" t="s">
        <v>35</v>
      </c>
      <c r="H27" s="109">
        <v>15000</v>
      </c>
      <c r="I27" s="109">
        <v>15000</v>
      </c>
      <c r="J27" s="109">
        <v>15000</v>
      </c>
      <c r="K27" s="109">
        <v>15000</v>
      </c>
      <c r="L27" s="109">
        <f>+TEntrate[[#This Row],[Previsione 2027]]</f>
        <v>15000</v>
      </c>
      <c r="M27" t="s">
        <v>7675</v>
      </c>
    </row>
    <row r="28" spans="1:13" s="7" customFormat="1" ht="30" x14ac:dyDescent="0.25">
      <c r="A28" t="s">
        <v>7533</v>
      </c>
      <c r="B28" s="7" t="str">
        <f>CONCATENATE("E.",MID(A28,1,4),".00.00.000")</f>
        <v>E.2.01.00.00.000</v>
      </c>
      <c r="C28" s="7" t="str">
        <f>LEFT(B28,3)</f>
        <v>E.2</v>
      </c>
      <c r="D28" s="7" t="str">
        <f>VLOOKUP(C28,TitoliEntrate,2,FALSE)</f>
        <v>Trasferimenti correnti</v>
      </c>
      <c r="E28" s="184">
        <v>570</v>
      </c>
      <c r="F28">
        <v>0</v>
      </c>
      <c r="G28" s="9" t="s">
        <v>7456</v>
      </c>
      <c r="H28" s="109">
        <v>5601</v>
      </c>
      <c r="I28" s="109"/>
      <c r="J28" s="109"/>
      <c r="K28" s="109"/>
      <c r="L28" s="109"/>
      <c r="M28" t="s">
        <v>33</v>
      </c>
    </row>
    <row r="29" spans="1:13" s="7" customFormat="1" ht="15" x14ac:dyDescent="0.25">
      <c r="A29" t="s">
        <v>7533</v>
      </c>
      <c r="B29" s="7" t="str">
        <f>CONCATENATE("E.",MID(A29,1,4),".00.00.000")</f>
        <v>E.2.01.00.00.000</v>
      </c>
      <c r="C29" s="7" t="str">
        <f>LEFT(B29,3)</f>
        <v>E.2</v>
      </c>
      <c r="D29" s="7" t="str">
        <f>VLOOKUP(C29,TitoliEntrate,2,FALSE)</f>
        <v>Trasferimenti correnti</v>
      </c>
      <c r="E29" s="184">
        <v>571</v>
      </c>
      <c r="F29">
        <v>0</v>
      </c>
      <c r="G29" s="9" t="s">
        <v>7672</v>
      </c>
      <c r="H29" s="109"/>
      <c r="I29" s="109">
        <v>4389.04</v>
      </c>
      <c r="J29" s="109">
        <v>8767.32</v>
      </c>
      <c r="K29" s="109">
        <v>8767.32</v>
      </c>
      <c r="L29" s="109">
        <v>8767.32</v>
      </c>
      <c r="M29" t="s">
        <v>7675</v>
      </c>
    </row>
    <row r="30" spans="1:13" s="7" customFormat="1" ht="15" x14ac:dyDescent="0.25">
      <c r="A30" t="s">
        <v>7533</v>
      </c>
      <c r="B30" s="7" t="str">
        <f>CONCATENATE("E.",MID(A30,1,4),".00.00.000")</f>
        <v>E.2.01.00.00.000</v>
      </c>
      <c r="C30" s="7" t="str">
        <f>LEFT(B30,3)</f>
        <v>E.2</v>
      </c>
      <c r="D30" s="7" t="str">
        <f>VLOOKUP(C30,TitoliEntrate,2,FALSE)</f>
        <v>Trasferimenti correnti</v>
      </c>
      <c r="E30" s="184">
        <v>572</v>
      </c>
      <c r="F30">
        <v>0</v>
      </c>
      <c r="G30" s="9" t="s">
        <v>7673</v>
      </c>
      <c r="H30" s="109"/>
      <c r="I30" s="109">
        <v>70124.639999999999</v>
      </c>
      <c r="J30" s="109">
        <v>79751.179999999993</v>
      </c>
      <c r="K30" s="109">
        <v>79751.179999999993</v>
      </c>
      <c r="L30" s="109">
        <v>79751.179999999993</v>
      </c>
      <c r="M30" t="s">
        <v>7675</v>
      </c>
    </row>
    <row r="31" spans="1:13" s="7" customFormat="1" ht="30" x14ac:dyDescent="0.25">
      <c r="A31" t="s">
        <v>7533</v>
      </c>
      <c r="B31" s="7" t="str">
        <f>CONCATENATE("E.",MID(A31,1,4),".00.00.000")</f>
        <v>E.2.01.00.00.000</v>
      </c>
      <c r="C31" s="7" t="str">
        <f>LEFT(B31,3)</f>
        <v>E.2</v>
      </c>
      <c r="D31" s="7" t="str">
        <f>VLOOKUP(C31,TitoliEntrate,2,FALSE)</f>
        <v>Trasferimenti correnti</v>
      </c>
      <c r="E31" s="184">
        <v>573</v>
      </c>
      <c r="F31">
        <v>0</v>
      </c>
      <c r="G31" s="9" t="s">
        <v>7674</v>
      </c>
      <c r="H31" s="109"/>
      <c r="I31" s="109">
        <v>122880.6</v>
      </c>
      <c r="J31" s="109">
        <v>0</v>
      </c>
      <c r="K31" s="109">
        <v>0</v>
      </c>
      <c r="L31" s="109"/>
      <c r="M31" t="s">
        <v>7675</v>
      </c>
    </row>
    <row r="32" spans="1:13" s="7" customFormat="1" ht="30" x14ac:dyDescent="0.25">
      <c r="A32" t="s">
        <v>130</v>
      </c>
      <c r="B32" s="7" t="str">
        <f>CONCATENATE("E.",MID(A32,1,4),".00.00.000")</f>
        <v>E.4.02.00.00.000</v>
      </c>
      <c r="C32" s="7" t="str">
        <f>LEFT(B32,3)</f>
        <v>E.4</v>
      </c>
      <c r="D32" s="7" t="str">
        <f>VLOOKUP(C32,TitoliEntrate,2,FALSE)</f>
        <v>Entrate in conto capitale</v>
      </c>
      <c r="E32" s="184">
        <v>574</v>
      </c>
      <c r="F32">
        <v>0</v>
      </c>
      <c r="G32" s="9" t="s">
        <v>7696</v>
      </c>
      <c r="H32" s="109"/>
      <c r="I32" s="109"/>
      <c r="J32" s="109">
        <v>80000</v>
      </c>
      <c r="K32" s="109">
        <v>0</v>
      </c>
      <c r="L32" s="109">
        <v>0</v>
      </c>
      <c r="M32" t="s">
        <v>7654</v>
      </c>
    </row>
    <row r="33" spans="1:13" s="7" customFormat="1" ht="15" x14ac:dyDescent="0.25">
      <c r="A33" t="s">
        <v>130</v>
      </c>
      <c r="B33" s="7" t="str">
        <f>CONCATENATE("E.",MID(A33,1,4),".00.00.000")</f>
        <v>E.4.02.00.00.000</v>
      </c>
      <c r="C33" s="7" t="str">
        <f>LEFT(B33,3)</f>
        <v>E.4</v>
      </c>
      <c r="D33" s="7" t="str">
        <f>VLOOKUP(C33,TitoliEntrate,2,FALSE)</f>
        <v>Entrate in conto capitale</v>
      </c>
      <c r="E33" s="184">
        <v>575</v>
      </c>
      <c r="F33">
        <v>0</v>
      </c>
      <c r="G33" s="9" t="s">
        <v>7697</v>
      </c>
      <c r="H33" s="109"/>
      <c r="I33" s="109"/>
      <c r="J33" s="109">
        <v>90000</v>
      </c>
      <c r="K33" s="109">
        <v>0</v>
      </c>
      <c r="L33" s="109">
        <v>0</v>
      </c>
      <c r="M33" t="s">
        <v>7654</v>
      </c>
    </row>
    <row r="34" spans="1:13" s="7" customFormat="1" ht="30" x14ac:dyDescent="0.25">
      <c r="A34" t="s">
        <v>130</v>
      </c>
      <c r="B34" s="7" t="str">
        <f>CONCATENATE("E.",MID(A34,1,4),".00.00.000")</f>
        <v>E.4.02.00.00.000</v>
      </c>
      <c r="C34" s="7" t="str">
        <f>LEFT(B34,3)</f>
        <v>E.4</v>
      </c>
      <c r="D34" s="7" t="str">
        <f>VLOOKUP(C34,TitoliEntrate,2,FALSE)</f>
        <v>Entrate in conto capitale</v>
      </c>
      <c r="E34" s="184">
        <v>576</v>
      </c>
      <c r="F34">
        <v>0</v>
      </c>
      <c r="G34" s="9" t="s">
        <v>7698</v>
      </c>
      <c r="H34" s="109"/>
      <c r="I34" s="109"/>
      <c r="J34" s="109">
        <v>91000</v>
      </c>
      <c r="K34" s="109">
        <v>0</v>
      </c>
      <c r="L34" s="109">
        <v>0</v>
      </c>
      <c r="M34" t="s">
        <v>7654</v>
      </c>
    </row>
    <row r="35" spans="1:13" s="7" customFormat="1" ht="30" x14ac:dyDescent="0.25">
      <c r="A35" t="s">
        <v>130</v>
      </c>
      <c r="B35" s="7" t="str">
        <f>CONCATENATE("E.",MID(A35,1,4),".00.00.000")</f>
        <v>E.4.02.00.00.000</v>
      </c>
      <c r="C35" s="7" t="str">
        <f>LEFT(B35,3)</f>
        <v>E.4</v>
      </c>
      <c r="D35" s="7" t="str">
        <f>VLOOKUP(C35,TitoliEntrate,2,FALSE)</f>
        <v>Entrate in conto capitale</v>
      </c>
      <c r="E35" s="184">
        <v>577</v>
      </c>
      <c r="F35">
        <v>0</v>
      </c>
      <c r="G35" s="9" t="s">
        <v>7702</v>
      </c>
      <c r="H35" s="109"/>
      <c r="I35" s="109"/>
      <c r="J35" s="109">
        <v>2500000</v>
      </c>
      <c r="K35" s="109">
        <v>0</v>
      </c>
      <c r="L35" s="109">
        <v>0</v>
      </c>
      <c r="M35" t="s">
        <v>7654</v>
      </c>
    </row>
    <row r="36" spans="1:13" s="7" customFormat="1" ht="15" x14ac:dyDescent="0.25">
      <c r="A36" t="s">
        <v>130</v>
      </c>
      <c r="B36" s="7" t="str">
        <f>CONCATENATE("E.",MID(A36,1,4),".00.00.000")</f>
        <v>E.4.02.00.00.000</v>
      </c>
      <c r="C36" s="7" t="str">
        <f>LEFT(B36,3)</f>
        <v>E.4</v>
      </c>
      <c r="D36" s="7" t="str">
        <f>VLOOKUP(C36,TitoliEntrate,2,FALSE)</f>
        <v>Entrate in conto capitale</v>
      </c>
      <c r="E36" s="184">
        <v>578</v>
      </c>
      <c r="F36">
        <v>0</v>
      </c>
      <c r="G36" s="9" t="s">
        <v>7707</v>
      </c>
      <c r="H36" s="109"/>
      <c r="I36" s="109"/>
      <c r="J36" s="109">
        <v>30000</v>
      </c>
      <c r="K36" s="109"/>
      <c r="L36" s="109"/>
      <c r="M36" t="s">
        <v>7654</v>
      </c>
    </row>
    <row r="37" spans="1:13" s="7" customFormat="1" ht="15" x14ac:dyDescent="0.25">
      <c r="A37" t="s">
        <v>34</v>
      </c>
      <c r="B37" s="7" t="str">
        <f>CONCATENATE("E.",MID(A37,1,4),".00.00.000")</f>
        <v>E.2.01.00.00.000</v>
      </c>
      <c r="C37" s="7" t="str">
        <f>LEFT(B37,3)</f>
        <v>E.2</v>
      </c>
      <c r="D37" s="7" t="str">
        <f>VLOOKUP(C37,TitoliEntrate,2,FALSE)</f>
        <v>Trasferimenti correnti</v>
      </c>
      <c r="E37" s="184">
        <v>841</v>
      </c>
      <c r="F37">
        <v>0</v>
      </c>
      <c r="G37" s="9" t="s">
        <v>38</v>
      </c>
      <c r="H37" s="109"/>
      <c r="I37" s="109"/>
      <c r="J37" s="109"/>
      <c r="K37" s="109"/>
      <c r="L37" s="109">
        <v>0</v>
      </c>
      <c r="M37" t="s">
        <v>31</v>
      </c>
    </row>
    <row r="38" spans="1:13" s="7" customFormat="1" ht="15" x14ac:dyDescent="0.25">
      <c r="A38" t="s">
        <v>34</v>
      </c>
      <c r="B38" s="7" t="str">
        <f>CONCATENATE("E.",MID(A38,1,4),".00.00.000")</f>
        <v>E.2.01.00.00.000</v>
      </c>
      <c r="C38" s="7" t="str">
        <f>LEFT(B38,3)</f>
        <v>E.2</v>
      </c>
      <c r="D38" s="7" t="str">
        <f>VLOOKUP(C38,TitoliEntrate,2,FALSE)</f>
        <v>Trasferimenti correnti</v>
      </c>
      <c r="E38" s="184">
        <v>842</v>
      </c>
      <c r="F38">
        <v>0</v>
      </c>
      <c r="G38" s="9" t="s">
        <v>39</v>
      </c>
      <c r="H38" s="109">
        <v>15000</v>
      </c>
      <c r="I38" s="109">
        <v>39242.35</v>
      </c>
      <c r="J38" s="109">
        <v>35000</v>
      </c>
      <c r="K38" s="109">
        <v>35000</v>
      </c>
      <c r="L38" s="109">
        <v>35000</v>
      </c>
      <c r="M38" t="s">
        <v>33</v>
      </c>
    </row>
    <row r="39" spans="1:13" s="7" customFormat="1" ht="15" x14ac:dyDescent="0.25">
      <c r="A39" t="s">
        <v>27</v>
      </c>
      <c r="B39" s="7" t="str">
        <f>CONCATENATE("E.",MID(A39,1,4),".00.00.000")</f>
        <v>E.2.01.00.00.000</v>
      </c>
      <c r="C39" s="7" t="str">
        <f>LEFT(B39,3)</f>
        <v>E.2</v>
      </c>
      <c r="D39" s="7" t="str">
        <f>VLOOKUP(C39,TitoliEntrate,2,FALSE)</f>
        <v>Trasferimenti correnti</v>
      </c>
      <c r="E39" s="184">
        <v>843</v>
      </c>
      <c r="F39">
        <v>0</v>
      </c>
      <c r="G39" s="9" t="s">
        <v>40</v>
      </c>
      <c r="H39" s="109">
        <v>43319</v>
      </c>
      <c r="I39" s="109">
        <v>35181.35</v>
      </c>
      <c r="J39" s="109">
        <v>32000</v>
      </c>
      <c r="K39" s="109">
        <v>32000</v>
      </c>
      <c r="L39" s="109">
        <v>32000</v>
      </c>
      <c r="M39" t="s">
        <v>33</v>
      </c>
    </row>
    <row r="40" spans="1:13" s="7" customFormat="1" ht="15" x14ac:dyDescent="0.25">
      <c r="A40" t="s">
        <v>27</v>
      </c>
      <c r="B40" s="7" t="str">
        <f>CONCATENATE("E.",MID(A40,1,4),".00.00.000")</f>
        <v>E.2.01.00.00.000</v>
      </c>
      <c r="C40" s="7" t="str">
        <f>LEFT(B40,3)</f>
        <v>E.2</v>
      </c>
      <c r="D40" s="7" t="str">
        <f>VLOOKUP(C40,TitoliEntrate,2,FALSE)</f>
        <v>Trasferimenti correnti</v>
      </c>
      <c r="E40" s="184">
        <v>844</v>
      </c>
      <c r="F40">
        <v>0</v>
      </c>
      <c r="G40" s="9" t="s">
        <v>41</v>
      </c>
      <c r="H40" s="109"/>
      <c r="I40" s="109">
        <v>4000</v>
      </c>
      <c r="J40" s="109">
        <v>0</v>
      </c>
      <c r="K40" s="109">
        <v>0</v>
      </c>
      <c r="L40" s="109"/>
      <c r="M40" t="s">
        <v>31</v>
      </c>
    </row>
    <row r="41" spans="1:13" s="7" customFormat="1" ht="30" x14ac:dyDescent="0.25">
      <c r="A41" t="s">
        <v>25</v>
      </c>
      <c r="B41" s="7" t="str">
        <f>CONCATENATE("E.",MID(A41,1,4),".00.00.000")</f>
        <v>E.2.01.00.00.000</v>
      </c>
      <c r="C41" s="7" t="str">
        <f>LEFT(B41,3)</f>
        <v>E.2</v>
      </c>
      <c r="D41" s="7" t="str">
        <f>VLOOKUP(C41,TitoliEntrate,2,FALSE)</f>
        <v>Trasferimenti correnti</v>
      </c>
      <c r="E41" s="184">
        <v>846</v>
      </c>
      <c r="F41">
        <v>0</v>
      </c>
      <c r="G41" s="9" t="s">
        <v>7439</v>
      </c>
      <c r="H41" s="109">
        <v>2000</v>
      </c>
      <c r="I41" s="109"/>
      <c r="J41" s="109"/>
      <c r="K41" s="109"/>
      <c r="L41" s="109">
        <v>0</v>
      </c>
      <c r="M41" t="s">
        <v>33</v>
      </c>
    </row>
    <row r="42" spans="1:13" s="7" customFormat="1" ht="15" x14ac:dyDescent="0.25">
      <c r="A42" t="s">
        <v>34</v>
      </c>
      <c r="B42" s="7" t="str">
        <f>CONCATENATE("E.",MID(A42,1,4),".00.00.000")</f>
        <v>E.2.01.00.00.000</v>
      </c>
      <c r="C42" s="7" t="str">
        <f>LEFT(B42,3)</f>
        <v>E.2</v>
      </c>
      <c r="D42" s="7" t="str">
        <f>VLOOKUP(C42,TitoliEntrate,2,FALSE)</f>
        <v>Trasferimenti correnti</v>
      </c>
      <c r="E42" s="184">
        <v>847</v>
      </c>
      <c r="F42">
        <v>0</v>
      </c>
      <c r="G42" s="9" t="s">
        <v>42</v>
      </c>
      <c r="H42" s="109"/>
      <c r="I42" s="109">
        <v>4772.51</v>
      </c>
      <c r="J42" s="109">
        <v>5000</v>
      </c>
      <c r="K42" s="109">
        <v>5000</v>
      </c>
      <c r="L42" s="109">
        <v>5000</v>
      </c>
      <c r="M42" t="s">
        <v>33</v>
      </c>
    </row>
    <row r="43" spans="1:13" s="7" customFormat="1" ht="30" x14ac:dyDescent="0.25">
      <c r="A43" t="s">
        <v>7442</v>
      </c>
      <c r="B43" s="7" t="str">
        <f>CONCATENATE("E.",MID(A43,1,4),".00.00.000")</f>
        <v>E.2.01.00.00.000</v>
      </c>
      <c r="C43" s="7" t="str">
        <f>LEFT(B43,3)</f>
        <v>E.2</v>
      </c>
      <c r="D43" s="7" t="str">
        <f>VLOOKUP(C43,TitoliEntrate,2,FALSE)</f>
        <v>Trasferimenti correnti</v>
      </c>
      <c r="E43" s="184">
        <v>849</v>
      </c>
      <c r="F43">
        <v>0</v>
      </c>
      <c r="G43" s="9" t="s">
        <v>7438</v>
      </c>
      <c r="H43" s="109">
        <v>26475</v>
      </c>
      <c r="I43" s="109">
        <v>31397.64</v>
      </c>
      <c r="J43" s="109">
        <v>26000</v>
      </c>
      <c r="K43" s="109">
        <v>26000</v>
      </c>
      <c r="L43" s="152">
        <v>26000</v>
      </c>
      <c r="M43" t="s">
        <v>33</v>
      </c>
    </row>
    <row r="44" spans="1:13" s="7" customFormat="1" ht="15" x14ac:dyDescent="0.25">
      <c r="A44" t="s">
        <v>43</v>
      </c>
      <c r="B44" s="7" t="str">
        <f>CONCATENATE("E.",MID(A44,1,4),".00.00.000")</f>
        <v>E.2.01.00.00.000</v>
      </c>
      <c r="C44" s="7" t="str">
        <f>LEFT(B44,3)</f>
        <v>E.2</v>
      </c>
      <c r="D44" s="7" t="str">
        <f>VLOOKUP(C44,TitoliEntrate,2,FALSE)</f>
        <v>Trasferimenti correnti</v>
      </c>
      <c r="E44" s="184">
        <v>850</v>
      </c>
      <c r="F44">
        <v>0</v>
      </c>
      <c r="G44" s="9" t="s">
        <v>44</v>
      </c>
      <c r="H44" s="109">
        <v>2400</v>
      </c>
      <c r="I44" s="109">
        <v>3600</v>
      </c>
      <c r="J44" s="109">
        <v>3600</v>
      </c>
      <c r="K44" s="109">
        <v>3600</v>
      </c>
      <c r="L44" s="152">
        <v>3600</v>
      </c>
      <c r="M44" t="s">
        <v>33</v>
      </c>
    </row>
    <row r="45" spans="1:13" s="7" customFormat="1" ht="15" x14ac:dyDescent="0.25">
      <c r="A45" t="s">
        <v>43</v>
      </c>
      <c r="B45" s="7" t="str">
        <f>CONCATENATE("E.",MID(A45,1,4),".00.00.000")</f>
        <v>E.2.01.00.00.000</v>
      </c>
      <c r="C45" s="7" t="str">
        <f>LEFT(B45,3)</f>
        <v>E.2</v>
      </c>
      <c r="D45" s="7" t="str">
        <f>VLOOKUP(C45,TitoliEntrate,2,FALSE)</f>
        <v>Trasferimenti correnti</v>
      </c>
      <c r="E45" s="184">
        <v>851</v>
      </c>
      <c r="F45">
        <v>0</v>
      </c>
      <c r="G45" s="9" t="s">
        <v>45</v>
      </c>
      <c r="H45" s="109">
        <v>52250</v>
      </c>
      <c r="I45" s="109">
        <v>100000</v>
      </c>
      <c r="J45" s="109">
        <v>100000</v>
      </c>
      <c r="K45" s="109">
        <v>100000</v>
      </c>
      <c r="L45" s="152">
        <v>100000</v>
      </c>
      <c r="M45" t="s">
        <v>33</v>
      </c>
    </row>
    <row r="46" spans="1:13" s="7" customFormat="1" ht="15" x14ac:dyDescent="0.25">
      <c r="A46" t="s">
        <v>130</v>
      </c>
      <c r="B46" s="7" t="str">
        <f>CONCATENATE("E.",MID(A46,1,4),".00.00.000")</f>
        <v>E.4.02.00.00.000</v>
      </c>
      <c r="C46" s="7" t="str">
        <f>LEFT(B46,3)</f>
        <v>E.4</v>
      </c>
      <c r="D46" s="7" t="str">
        <f>VLOOKUP(C46,TitoliEntrate,2,FALSE)</f>
        <v>Entrate in conto capitale</v>
      </c>
      <c r="E46" s="184">
        <v>852</v>
      </c>
      <c r="F46">
        <v>0</v>
      </c>
      <c r="G46" s="9" t="s">
        <v>879</v>
      </c>
      <c r="H46" s="109"/>
      <c r="I46" s="109"/>
      <c r="J46" s="109"/>
      <c r="K46" s="109"/>
      <c r="L46" s="109"/>
      <c r="M46" t="s">
        <v>7654</v>
      </c>
    </row>
    <row r="47" spans="1:13" s="7" customFormat="1" ht="15" x14ac:dyDescent="0.25">
      <c r="A47" t="s">
        <v>7442</v>
      </c>
      <c r="B47" s="7" t="str">
        <f>CONCATENATE("E.",MID(A47,1,4),".00.00.000")</f>
        <v>E.2.01.00.00.000</v>
      </c>
      <c r="C47" s="7" t="str">
        <f>LEFT(B47,3)</f>
        <v>E.2</v>
      </c>
      <c r="D47" s="7" t="str">
        <f>VLOOKUP(C47,TitoliEntrate,2,FALSE)</f>
        <v>Trasferimenti correnti</v>
      </c>
      <c r="E47" s="184">
        <v>853</v>
      </c>
      <c r="F47">
        <v>0</v>
      </c>
      <c r="G47" s="9" t="s">
        <v>7570</v>
      </c>
      <c r="H47" s="109"/>
      <c r="I47" s="109"/>
      <c r="J47" s="109"/>
      <c r="K47" s="109"/>
      <c r="L47" s="179"/>
      <c r="M47" t="s">
        <v>7654</v>
      </c>
    </row>
    <row r="48" spans="1:13" s="7" customFormat="1" ht="15" x14ac:dyDescent="0.25">
      <c r="A48" t="s">
        <v>7442</v>
      </c>
      <c r="B48" s="7" t="str">
        <f>CONCATENATE("E.",MID(A48,1,4),".00.00.000")</f>
        <v>E.2.01.00.00.000</v>
      </c>
      <c r="C48" s="7" t="str">
        <f>LEFT(B48,3)</f>
        <v>E.2</v>
      </c>
      <c r="D48" s="7" t="str">
        <f>VLOOKUP(C48,TitoliEntrate,2,FALSE)</f>
        <v>Trasferimenti correnti</v>
      </c>
      <c r="E48" s="184">
        <v>854</v>
      </c>
      <c r="F48">
        <v>0</v>
      </c>
      <c r="G48" s="9" t="s">
        <v>7600</v>
      </c>
      <c r="H48" s="109"/>
      <c r="I48" s="109"/>
      <c r="J48" s="109"/>
      <c r="K48" s="109"/>
      <c r="L48" s="178"/>
      <c r="M48" t="s">
        <v>7654</v>
      </c>
    </row>
    <row r="49" spans="1:13" s="7" customFormat="1" ht="15" x14ac:dyDescent="0.25">
      <c r="A49" t="s">
        <v>130</v>
      </c>
      <c r="B49" s="7" t="str">
        <f>CONCATENATE("E.",MID(A49,1,4),".00.00.000")</f>
        <v>E.4.02.00.00.000</v>
      </c>
      <c r="C49" s="7" t="str">
        <f>LEFT(B49,3)</f>
        <v>E.4</v>
      </c>
      <c r="D49" s="7" t="str">
        <f>VLOOKUP(C49,TitoliEntrate,2,FALSE)</f>
        <v>Entrate in conto capitale</v>
      </c>
      <c r="E49" s="184">
        <v>855</v>
      </c>
      <c r="F49">
        <v>0</v>
      </c>
      <c r="G49" s="9" t="s">
        <v>7613</v>
      </c>
      <c r="H49" s="109">
        <v>17500</v>
      </c>
      <c r="I49" s="109">
        <v>17500</v>
      </c>
      <c r="J49" s="109">
        <v>0</v>
      </c>
      <c r="K49" s="109">
        <v>0</v>
      </c>
      <c r="L49" s="152"/>
      <c r="M49" t="s">
        <v>7654</v>
      </c>
    </row>
    <row r="50" spans="1:13" s="7" customFormat="1" ht="15" x14ac:dyDescent="0.25">
      <c r="A50" t="s">
        <v>130</v>
      </c>
      <c r="B50" s="7" t="str">
        <f>CONCATENATE("E.",MID(A50,1,4),".00.00.000")</f>
        <v>E.4.02.00.00.000</v>
      </c>
      <c r="C50" s="7" t="str">
        <f>LEFT(B50,3)</f>
        <v>E.4</v>
      </c>
      <c r="D50" s="7" t="str">
        <f>VLOOKUP(C50,TitoliEntrate,2,FALSE)</f>
        <v>Entrate in conto capitale</v>
      </c>
      <c r="E50" s="184">
        <v>856</v>
      </c>
      <c r="F50">
        <v>0</v>
      </c>
      <c r="G50" s="9" t="s">
        <v>7632</v>
      </c>
      <c r="H50" s="109"/>
      <c r="I50" s="109"/>
      <c r="J50" s="109"/>
      <c r="K50" s="109"/>
      <c r="L50" s="178"/>
      <c r="M50" t="s">
        <v>7654</v>
      </c>
    </row>
    <row r="51" spans="1:13" s="7" customFormat="1" ht="15" x14ac:dyDescent="0.25">
      <c r="A51" t="s">
        <v>34</v>
      </c>
      <c r="B51" s="7" t="str">
        <f>CONCATENATE("E.",MID(A51,1,4),".00.00.000")</f>
        <v>E.2.01.00.00.000</v>
      </c>
      <c r="C51" s="7" t="str">
        <f>LEFT(B51,3)</f>
        <v>E.2</v>
      </c>
      <c r="D51" s="7" t="str">
        <f>VLOOKUP(C51,TitoliEntrate,2,FALSE)</f>
        <v>Trasferimenti correnti</v>
      </c>
      <c r="E51" s="184">
        <v>915</v>
      </c>
      <c r="F51">
        <v>0</v>
      </c>
      <c r="G51" s="9" t="s">
        <v>46</v>
      </c>
      <c r="H51" s="109">
        <v>48000</v>
      </c>
      <c r="I51" s="109">
        <v>48894</v>
      </c>
      <c r="J51" s="109">
        <v>48000</v>
      </c>
      <c r="K51" s="109">
        <v>48000</v>
      </c>
      <c r="L51" s="152">
        <v>48000</v>
      </c>
      <c r="M51" t="s">
        <v>33</v>
      </c>
    </row>
    <row r="52" spans="1:13" s="7" customFormat="1" ht="15" x14ac:dyDescent="0.25">
      <c r="A52" t="s">
        <v>34</v>
      </c>
      <c r="B52" s="7" t="str">
        <f>CONCATENATE("E.",MID(A52,1,4),".00.00.000")</f>
        <v>E.2.01.00.00.000</v>
      </c>
      <c r="C52" s="7" t="str">
        <f>LEFT(B52,3)</f>
        <v>E.2</v>
      </c>
      <c r="D52" s="7" t="str">
        <f>VLOOKUP(C52,TitoliEntrate,2,FALSE)</f>
        <v>Trasferimenti correnti</v>
      </c>
      <c r="E52" s="184">
        <v>941</v>
      </c>
      <c r="F52">
        <v>0</v>
      </c>
      <c r="G52" s="9" t="s">
        <v>47</v>
      </c>
      <c r="H52" s="109">
        <v>15000</v>
      </c>
      <c r="I52" s="109">
        <v>9778.76</v>
      </c>
      <c r="J52" s="109">
        <v>15000</v>
      </c>
      <c r="K52" s="109">
        <v>15000</v>
      </c>
      <c r="L52" s="152">
        <v>16000</v>
      </c>
      <c r="M52" t="s">
        <v>33</v>
      </c>
    </row>
    <row r="53" spans="1:13" s="7" customFormat="1" ht="15" x14ac:dyDescent="0.25">
      <c r="A53" t="s">
        <v>27</v>
      </c>
      <c r="B53" s="7" t="str">
        <f>CONCATENATE("E.",MID(A53,1,4),".00.00.000")</f>
        <v>E.2.01.00.00.000</v>
      </c>
      <c r="C53" s="7" t="str">
        <f>LEFT(B53,3)</f>
        <v>E.2</v>
      </c>
      <c r="D53" s="7" t="str">
        <f>VLOOKUP(C53,TitoliEntrate,2,FALSE)</f>
        <v>Trasferimenti correnti</v>
      </c>
      <c r="E53" s="184">
        <v>946</v>
      </c>
      <c r="F53">
        <v>0</v>
      </c>
      <c r="G53" s="9" t="s">
        <v>880</v>
      </c>
      <c r="H53" s="109">
        <v>32000</v>
      </c>
      <c r="I53" s="109">
        <v>32245.66</v>
      </c>
      <c r="J53" s="109">
        <v>32000</v>
      </c>
      <c r="K53" s="109">
        <v>32000</v>
      </c>
      <c r="L53" s="152">
        <v>32000</v>
      </c>
      <c r="M53" t="s">
        <v>33</v>
      </c>
    </row>
    <row r="54" spans="1:13" s="7" customFormat="1" ht="15" x14ac:dyDescent="0.25">
      <c r="A54" t="s">
        <v>34</v>
      </c>
      <c r="B54" s="7" t="str">
        <f>CONCATENATE("E.",MID(A54,1,4),".00.00.000")</f>
        <v>E.2.01.00.00.000</v>
      </c>
      <c r="C54" s="7" t="str">
        <f>LEFT(B54,3)</f>
        <v>E.2</v>
      </c>
      <c r="D54" s="7" t="str">
        <f>VLOOKUP(C54,TitoliEntrate,2,FALSE)</f>
        <v>Trasferimenti correnti</v>
      </c>
      <c r="E54" s="184">
        <v>947</v>
      </c>
      <c r="F54">
        <v>0</v>
      </c>
      <c r="G54" s="9" t="s">
        <v>48</v>
      </c>
      <c r="H54" s="109">
        <v>3530</v>
      </c>
      <c r="I54" s="109">
        <v>4900</v>
      </c>
      <c r="J54" s="109">
        <v>5000</v>
      </c>
      <c r="K54" s="109">
        <v>5000</v>
      </c>
      <c r="L54" s="152">
        <v>5000</v>
      </c>
      <c r="M54" t="s">
        <v>33</v>
      </c>
    </row>
    <row r="55" spans="1:13" s="7" customFormat="1" ht="15" x14ac:dyDescent="0.25">
      <c r="A55" t="s">
        <v>49</v>
      </c>
      <c r="B55" s="7" t="str">
        <f>CONCATENATE("E.",MID(A55,1,4),".00.00.000")</f>
        <v>E.3.01.00.00.000</v>
      </c>
      <c r="C55" s="7" t="str">
        <f>LEFT(B55,3)</f>
        <v>E.3</v>
      </c>
      <c r="D55" s="7" t="str">
        <f>VLOOKUP(C55,TitoliEntrate,2,FALSE)</f>
        <v>Entrate extratributarie</v>
      </c>
      <c r="E55" s="184">
        <v>1184</v>
      </c>
      <c r="F55">
        <v>0</v>
      </c>
      <c r="G55" s="9" t="s">
        <v>50</v>
      </c>
      <c r="H55" s="109">
        <v>320000</v>
      </c>
      <c r="I55" s="109">
        <v>340000</v>
      </c>
      <c r="J55" s="109">
        <v>340000</v>
      </c>
      <c r="K55" s="109">
        <v>340000</v>
      </c>
      <c r="L55" s="152">
        <v>340000</v>
      </c>
      <c r="M55" t="s">
        <v>7654</v>
      </c>
    </row>
    <row r="56" spans="1:13" s="7" customFormat="1" ht="15" x14ac:dyDescent="0.25">
      <c r="A56" t="s">
        <v>52</v>
      </c>
      <c r="B56" s="7" t="str">
        <f>CONCATENATE("E.",MID(A56,1,4),".00.00.000")</f>
        <v>E.3.01.00.00.000</v>
      </c>
      <c r="C56" s="7" t="str">
        <f>LEFT(B56,3)</f>
        <v>E.3</v>
      </c>
      <c r="D56" s="7" t="str">
        <f>VLOOKUP(C56,TitoliEntrate,2,FALSE)</f>
        <v>Entrate extratributarie</v>
      </c>
      <c r="E56" s="184">
        <v>1190</v>
      </c>
      <c r="F56">
        <v>0</v>
      </c>
      <c r="G56" s="9" t="s">
        <v>53</v>
      </c>
      <c r="H56" s="109">
        <v>20000</v>
      </c>
      <c r="I56" s="109">
        <v>20000</v>
      </c>
      <c r="J56" s="109">
        <v>20000</v>
      </c>
      <c r="K56" s="109">
        <v>20000</v>
      </c>
      <c r="L56" s="109">
        <f>+TEntrate[[#This Row],[Previsione 2027]]</f>
        <v>20000</v>
      </c>
      <c r="M56" t="s">
        <v>7675</v>
      </c>
    </row>
    <row r="57" spans="1:13" s="7" customFormat="1" ht="15" x14ac:dyDescent="0.25">
      <c r="A57" t="s">
        <v>52</v>
      </c>
      <c r="B57" s="7" t="str">
        <f>CONCATENATE("E.",MID(A57,1,4),".00.00.000")</f>
        <v>E.3.01.00.00.000</v>
      </c>
      <c r="C57" s="7" t="str">
        <f>LEFT(B57,3)</f>
        <v>E.3</v>
      </c>
      <c r="D57" s="7" t="str">
        <f>VLOOKUP(C57,TitoliEntrate,2,FALSE)</f>
        <v>Entrate extratributarie</v>
      </c>
      <c r="E57" s="184">
        <v>1191</v>
      </c>
      <c r="F57">
        <v>0</v>
      </c>
      <c r="G57" s="9" t="s">
        <v>54</v>
      </c>
      <c r="H57" s="109">
        <v>75000</v>
      </c>
      <c r="I57" s="109">
        <v>75000</v>
      </c>
      <c r="J57" s="109">
        <v>80000</v>
      </c>
      <c r="K57" s="109">
        <v>80000</v>
      </c>
      <c r="L57" s="109">
        <v>80000</v>
      </c>
      <c r="M57" t="s">
        <v>7654</v>
      </c>
    </row>
    <row r="58" spans="1:13" s="7" customFormat="1" ht="15" x14ac:dyDescent="0.25">
      <c r="A58" t="s">
        <v>55</v>
      </c>
      <c r="B58" s="7" t="str">
        <f>CONCATENATE("E.",MID(A58,1,4),".00.00.000")</f>
        <v>E.3.01.00.00.000</v>
      </c>
      <c r="C58" s="7" t="str">
        <f>LEFT(B58,3)</f>
        <v>E.3</v>
      </c>
      <c r="D58" s="7" t="str">
        <f>VLOOKUP(C58,TitoliEntrate,2,FALSE)</f>
        <v>Entrate extratributarie</v>
      </c>
      <c r="E58" s="184">
        <v>1200</v>
      </c>
      <c r="F58">
        <v>0</v>
      </c>
      <c r="G58" s="9" t="s">
        <v>56</v>
      </c>
      <c r="H58" s="109">
        <v>10000</v>
      </c>
      <c r="I58" s="109">
        <v>10000</v>
      </c>
      <c r="J58" s="109">
        <v>10000</v>
      </c>
      <c r="K58" s="109">
        <v>10000</v>
      </c>
      <c r="L58" s="109">
        <f>+TEntrate[[#This Row],[Previsione 2027]]</f>
        <v>10000</v>
      </c>
      <c r="M58" t="s">
        <v>7675</v>
      </c>
    </row>
    <row r="59" spans="1:13" s="7" customFormat="1" ht="15" x14ac:dyDescent="0.25">
      <c r="A59" t="s">
        <v>52</v>
      </c>
      <c r="B59" s="7" t="str">
        <f>CONCATENATE("E.",MID(A59,1,4),".00.00.000")</f>
        <v>E.3.01.00.00.000</v>
      </c>
      <c r="C59" s="7" t="str">
        <f>LEFT(B59,3)</f>
        <v>E.3</v>
      </c>
      <c r="D59" s="7" t="str">
        <f>VLOOKUP(C59,TitoliEntrate,2,FALSE)</f>
        <v>Entrate extratributarie</v>
      </c>
      <c r="E59" s="184">
        <v>1230</v>
      </c>
      <c r="F59">
        <v>0</v>
      </c>
      <c r="G59" s="9" t="s">
        <v>57</v>
      </c>
      <c r="H59" s="109">
        <v>1000</v>
      </c>
      <c r="I59" s="109">
        <v>1000</v>
      </c>
      <c r="J59" s="109">
        <v>1000</v>
      </c>
      <c r="K59" s="109">
        <v>1000</v>
      </c>
      <c r="L59" s="109">
        <f>+TEntrate[[#This Row],[Previsione 2027]]</f>
        <v>1000</v>
      </c>
      <c r="M59" t="s">
        <v>7675</v>
      </c>
    </row>
    <row r="60" spans="1:13" s="7" customFormat="1" ht="15" x14ac:dyDescent="0.25">
      <c r="A60" t="s">
        <v>58</v>
      </c>
      <c r="B60" s="7" t="str">
        <f>CONCATENATE("E.",MID(A60,1,4),".00.00.000")</f>
        <v>E.3.01.00.00.000</v>
      </c>
      <c r="C60" s="7" t="str">
        <f>LEFT(B60,3)</f>
        <v>E.3</v>
      </c>
      <c r="D60" s="7" t="str">
        <f>VLOOKUP(C60,TitoliEntrate,2,FALSE)</f>
        <v>Entrate extratributarie</v>
      </c>
      <c r="E60" s="184">
        <v>1270</v>
      </c>
      <c r="F60">
        <v>0</v>
      </c>
      <c r="G60" s="9" t="s">
        <v>59</v>
      </c>
      <c r="H60" s="109">
        <v>17000</v>
      </c>
      <c r="I60" s="109">
        <v>20853</v>
      </c>
      <c r="J60" s="109">
        <v>21000</v>
      </c>
      <c r="K60" s="109">
        <v>21000</v>
      </c>
      <c r="L60" s="109">
        <v>21000</v>
      </c>
      <c r="M60" t="s">
        <v>31</v>
      </c>
    </row>
    <row r="61" spans="1:13" s="7" customFormat="1" ht="15" x14ac:dyDescent="0.25">
      <c r="A61" t="s">
        <v>60</v>
      </c>
      <c r="B61" s="7" t="str">
        <f>CONCATENATE("E.",MID(A61,1,4),".00.00.000")</f>
        <v>E.3.01.00.00.000</v>
      </c>
      <c r="C61" s="7" t="str">
        <f>LEFT(B61,3)</f>
        <v>E.3</v>
      </c>
      <c r="D61" s="7" t="str">
        <f>VLOOKUP(C61,TitoliEntrate,2,FALSE)</f>
        <v>Entrate extratributarie</v>
      </c>
      <c r="E61" s="184">
        <v>1290</v>
      </c>
      <c r="F61">
        <v>0</v>
      </c>
      <c r="G61" s="9" t="s">
        <v>61</v>
      </c>
      <c r="H61" s="109">
        <v>310500</v>
      </c>
      <c r="I61" s="109">
        <v>310000</v>
      </c>
      <c r="J61" s="109">
        <v>300000</v>
      </c>
      <c r="K61" s="109">
        <v>300000</v>
      </c>
      <c r="L61" s="109">
        <v>300000</v>
      </c>
      <c r="M61" t="s">
        <v>33</v>
      </c>
    </row>
    <row r="62" spans="1:13" s="7" customFormat="1" ht="15" x14ac:dyDescent="0.25">
      <c r="A62" t="s">
        <v>60</v>
      </c>
      <c r="B62" s="7" t="str">
        <f>CONCATENATE("E.",MID(A62,1,4),".00.00.000")</f>
        <v>E.3.01.00.00.000</v>
      </c>
      <c r="C62" s="7" t="str">
        <f>LEFT(B62,3)</f>
        <v>E.3</v>
      </c>
      <c r="D62" s="7" t="str">
        <f>VLOOKUP(C62,TitoliEntrate,2,FALSE)</f>
        <v>Entrate extratributarie</v>
      </c>
      <c r="E62" s="184">
        <v>1292</v>
      </c>
      <c r="F62">
        <v>0</v>
      </c>
      <c r="G62" s="9" t="s">
        <v>62</v>
      </c>
      <c r="H62" s="109">
        <v>80000</v>
      </c>
      <c r="I62" s="109">
        <v>80000</v>
      </c>
      <c r="J62" s="109">
        <v>85000</v>
      </c>
      <c r="K62" s="109">
        <v>85000</v>
      </c>
      <c r="L62" s="109">
        <v>85000</v>
      </c>
      <c r="M62" t="s">
        <v>33</v>
      </c>
    </row>
    <row r="63" spans="1:13" s="7" customFormat="1" ht="15" x14ac:dyDescent="0.25">
      <c r="A63" t="s">
        <v>63</v>
      </c>
      <c r="B63" s="7" t="str">
        <f>CONCATENATE("E.",MID(A63,1,4),".00.00.000")</f>
        <v>E.3.05.00.00.000</v>
      </c>
      <c r="C63" s="7" t="str">
        <f>LEFT(B63,3)</f>
        <v>E.3</v>
      </c>
      <c r="D63" s="7" t="str">
        <f>VLOOKUP(C63,TitoliEntrate,2,FALSE)</f>
        <v>Entrate extratributarie</v>
      </c>
      <c r="E63" s="184">
        <v>1355</v>
      </c>
      <c r="F63">
        <v>0</v>
      </c>
      <c r="G63" s="9" t="s">
        <v>64</v>
      </c>
      <c r="H63" s="109"/>
      <c r="I63" s="109">
        <v>5000</v>
      </c>
      <c r="J63" s="109">
        <v>1000</v>
      </c>
      <c r="K63" s="109">
        <v>1000</v>
      </c>
      <c r="L63" s="109">
        <v>1000</v>
      </c>
      <c r="M63" t="s">
        <v>33</v>
      </c>
    </row>
    <row r="64" spans="1:13" s="7" customFormat="1" ht="15" x14ac:dyDescent="0.25">
      <c r="A64" t="s">
        <v>66</v>
      </c>
      <c r="B64" s="7" t="str">
        <f>CONCATENATE("E.",MID(A64,1,4),".00.00.000")</f>
        <v>E.3.02.00.00.000</v>
      </c>
      <c r="C64" s="7" t="str">
        <f>LEFT(B64,3)</f>
        <v>E.3</v>
      </c>
      <c r="D64" s="7" t="str">
        <f>VLOOKUP(C64,TitoliEntrate,2,FALSE)</f>
        <v>Entrate extratributarie</v>
      </c>
      <c r="E64" s="184">
        <v>1393</v>
      </c>
      <c r="F64">
        <v>0</v>
      </c>
      <c r="G64" s="9" t="s">
        <v>67</v>
      </c>
      <c r="H64" s="109">
        <v>70000</v>
      </c>
      <c r="I64" s="109">
        <v>75000</v>
      </c>
      <c r="J64" s="109">
        <v>6500</v>
      </c>
      <c r="K64" s="109">
        <v>6500</v>
      </c>
      <c r="L64" s="109">
        <v>6500</v>
      </c>
      <c r="M64" t="s">
        <v>7654</v>
      </c>
    </row>
    <row r="65" spans="1:13" s="7" customFormat="1" ht="15" x14ac:dyDescent="0.25">
      <c r="A65" t="s">
        <v>7443</v>
      </c>
      <c r="B65" s="7" t="str">
        <f>CONCATENATE("E.",MID(A65,1,4),".00.00.000")</f>
        <v>E.3.02.00.00.000</v>
      </c>
      <c r="C65" s="7" t="str">
        <f>LEFT(B65,3)</f>
        <v>E.3</v>
      </c>
      <c r="D65" s="7" t="str">
        <f>VLOOKUP(C65,TitoliEntrate,2,FALSE)</f>
        <v>Entrate extratributarie</v>
      </c>
      <c r="E65" s="184">
        <v>1395</v>
      </c>
      <c r="F65">
        <v>0</v>
      </c>
      <c r="G65" s="9" t="s">
        <v>7534</v>
      </c>
      <c r="H65" s="109">
        <v>172262.34</v>
      </c>
      <c r="I65" s="109">
        <v>205000</v>
      </c>
      <c r="J65" s="109">
        <v>170000</v>
      </c>
      <c r="K65" s="109">
        <v>170000</v>
      </c>
      <c r="L65" s="109">
        <v>170000</v>
      </c>
      <c r="M65" t="s">
        <v>7574</v>
      </c>
    </row>
    <row r="66" spans="1:13" s="7" customFormat="1" ht="30" x14ac:dyDescent="0.25">
      <c r="A66" t="s">
        <v>25</v>
      </c>
      <c r="B66" s="7" t="str">
        <f>CONCATENATE("E.",MID(A66,1,4),".00.00.000")</f>
        <v>E.2.01.00.00.000</v>
      </c>
      <c r="C66" s="7" t="str">
        <f>LEFT(B66,3)</f>
        <v>E.2</v>
      </c>
      <c r="D66" s="7" t="str">
        <f>VLOOKUP(C66,TitoliEntrate,2,FALSE)</f>
        <v>Trasferimenti correnti</v>
      </c>
      <c r="E66" s="184">
        <v>1397</v>
      </c>
      <c r="F66">
        <v>0</v>
      </c>
      <c r="G66" s="9" t="s">
        <v>7535</v>
      </c>
      <c r="H66" s="109">
        <v>103100</v>
      </c>
      <c r="I66" s="109">
        <v>96600</v>
      </c>
      <c r="J66" s="109">
        <v>98000</v>
      </c>
      <c r="K66" s="109">
        <v>98000</v>
      </c>
      <c r="L66" s="109">
        <v>98000</v>
      </c>
      <c r="M66" t="s">
        <v>7574</v>
      </c>
    </row>
    <row r="67" spans="1:13" s="7" customFormat="1" ht="15" x14ac:dyDescent="0.25">
      <c r="A67" t="s">
        <v>25</v>
      </c>
      <c r="B67" s="7" t="str">
        <f>CONCATENATE("E.",MID(A67,1,4),".00.00.000")</f>
        <v>E.2.01.00.00.000</v>
      </c>
      <c r="C67" s="7" t="str">
        <f>LEFT(B67,3)</f>
        <v>E.2</v>
      </c>
      <c r="D67" s="7" t="str">
        <f>VLOOKUP(C67,TitoliEntrate,2,FALSE)</f>
        <v>Trasferimenti correnti</v>
      </c>
      <c r="E67" s="184">
        <v>1398</v>
      </c>
      <c r="F67">
        <v>0</v>
      </c>
      <c r="G67" s="9" t="s">
        <v>7536</v>
      </c>
      <c r="H67" s="109">
        <v>60000</v>
      </c>
      <c r="I67" s="109">
        <v>42000</v>
      </c>
      <c r="J67" s="109">
        <v>56000</v>
      </c>
      <c r="K67" s="109">
        <v>56000</v>
      </c>
      <c r="L67" s="109">
        <v>56000</v>
      </c>
      <c r="M67" t="s">
        <v>7574</v>
      </c>
    </row>
    <row r="68" spans="1:13" s="7" customFormat="1" ht="15" x14ac:dyDescent="0.25">
      <c r="A68" t="s">
        <v>68</v>
      </c>
      <c r="B68" s="7" t="str">
        <f>CONCATENATE("E.",MID(A68,1,4),".00.00.000")</f>
        <v>E.3.01.00.00.000</v>
      </c>
      <c r="C68" s="7" t="str">
        <f>LEFT(B68,3)</f>
        <v>E.3</v>
      </c>
      <c r="D68" s="7" t="str">
        <f>VLOOKUP(C68,TitoliEntrate,2,FALSE)</f>
        <v>Entrate extratributarie</v>
      </c>
      <c r="E68" s="184">
        <v>1450</v>
      </c>
      <c r="F68">
        <v>0</v>
      </c>
      <c r="G68" s="9" t="s">
        <v>69</v>
      </c>
      <c r="H68" s="109">
        <v>25000</v>
      </c>
      <c r="I68" s="109">
        <v>25000</v>
      </c>
      <c r="J68" s="109">
        <v>25000</v>
      </c>
      <c r="K68" s="109">
        <v>25000</v>
      </c>
      <c r="L68" s="109">
        <v>25000</v>
      </c>
      <c r="M68" t="s">
        <v>7654</v>
      </c>
    </row>
    <row r="69" spans="1:13" s="7" customFormat="1" ht="15" x14ac:dyDescent="0.25">
      <c r="A69" t="s">
        <v>70</v>
      </c>
      <c r="B69" s="7" t="str">
        <f>CONCATENATE("E.",MID(A69,1,4),".00.00.000")</f>
        <v>E.3.01.00.00.000</v>
      </c>
      <c r="C69" s="7" t="str">
        <f>LEFT(B69,3)</f>
        <v>E.3</v>
      </c>
      <c r="D69" s="7" t="str">
        <f>VLOOKUP(C69,TitoliEntrate,2,FALSE)</f>
        <v>Entrate extratributarie</v>
      </c>
      <c r="E69" s="184">
        <v>1463</v>
      </c>
      <c r="F69">
        <v>0</v>
      </c>
      <c r="G69" s="9" t="s">
        <v>71</v>
      </c>
      <c r="H69" s="109">
        <v>90000</v>
      </c>
      <c r="I69" s="109">
        <v>100000</v>
      </c>
      <c r="J69" s="109">
        <v>110000</v>
      </c>
      <c r="K69" s="109">
        <v>110000</v>
      </c>
      <c r="L69" s="109">
        <v>110000</v>
      </c>
      <c r="M69" t="s">
        <v>7675</v>
      </c>
    </row>
    <row r="70" spans="1:13" s="7" customFormat="1" ht="15" x14ac:dyDescent="0.25">
      <c r="A70" t="s">
        <v>68</v>
      </c>
      <c r="B70" s="7" t="str">
        <f>CONCATENATE("E.",MID(A70,1,4),".00.00.000")</f>
        <v>E.3.01.00.00.000</v>
      </c>
      <c r="C70" s="7" t="str">
        <f>LEFT(B70,3)</f>
        <v>E.3</v>
      </c>
      <c r="D70" s="7" t="str">
        <f>VLOOKUP(C70,TitoliEntrate,2,FALSE)</f>
        <v>Entrate extratributarie</v>
      </c>
      <c r="E70" s="184">
        <v>1465</v>
      </c>
      <c r="F70">
        <v>0</v>
      </c>
      <c r="G70" s="9" t="s">
        <v>72</v>
      </c>
      <c r="H70" s="109">
        <v>2000</v>
      </c>
      <c r="I70" s="109">
        <v>2000</v>
      </c>
      <c r="J70" s="109">
        <v>2000</v>
      </c>
      <c r="K70" s="109">
        <v>2000</v>
      </c>
      <c r="L70" s="109">
        <v>2000</v>
      </c>
      <c r="M70" t="s">
        <v>7654</v>
      </c>
    </row>
    <row r="71" spans="1:13" s="7" customFormat="1" ht="15" x14ac:dyDescent="0.25">
      <c r="A71" t="s">
        <v>68</v>
      </c>
      <c r="B71" s="7" t="str">
        <f>CONCATENATE("E.",MID(A71,1,4),".00.00.000")</f>
        <v>E.3.01.00.00.000</v>
      </c>
      <c r="C71" s="7" t="str">
        <f>LEFT(B71,3)</f>
        <v>E.3</v>
      </c>
      <c r="D71" s="7" t="str">
        <f>VLOOKUP(C71,TitoliEntrate,2,FALSE)</f>
        <v>Entrate extratributarie</v>
      </c>
      <c r="E71" s="184">
        <v>1466</v>
      </c>
      <c r="F71">
        <v>0</v>
      </c>
      <c r="G71" s="9" t="s">
        <v>73</v>
      </c>
      <c r="H71" s="109">
        <v>130000</v>
      </c>
      <c r="I71" s="109">
        <v>143000</v>
      </c>
      <c r="J71" s="109">
        <v>134000</v>
      </c>
      <c r="K71" s="109">
        <v>120000</v>
      </c>
      <c r="L71" s="109">
        <v>120000</v>
      </c>
      <c r="M71" t="s">
        <v>7654</v>
      </c>
    </row>
    <row r="72" spans="1:13" s="7" customFormat="1" ht="15" x14ac:dyDescent="0.25">
      <c r="A72" t="s">
        <v>74</v>
      </c>
      <c r="B72" s="7" t="str">
        <f>CONCATENATE("E.",MID(A72,1,4),".00.00.000")</f>
        <v>E.3.01.00.00.000</v>
      </c>
      <c r="C72" s="7" t="str">
        <f>LEFT(B72,3)</f>
        <v>E.3</v>
      </c>
      <c r="D72" s="7" t="str">
        <f>VLOOKUP(C72,TitoliEntrate,2,FALSE)</f>
        <v>Entrate extratributarie</v>
      </c>
      <c r="E72" s="184">
        <v>1500</v>
      </c>
      <c r="F72">
        <v>0</v>
      </c>
      <c r="G72" s="9" t="s">
        <v>75</v>
      </c>
      <c r="H72" s="109">
        <v>63000</v>
      </c>
      <c r="I72" s="109">
        <v>80000</v>
      </c>
      <c r="J72" s="109">
        <v>90000</v>
      </c>
      <c r="K72" s="109">
        <v>90000</v>
      </c>
      <c r="L72" s="109">
        <v>90000</v>
      </c>
      <c r="M72" t="s">
        <v>31</v>
      </c>
    </row>
    <row r="73" spans="1:13" s="7" customFormat="1" ht="15" x14ac:dyDescent="0.25">
      <c r="A73" t="s">
        <v>74</v>
      </c>
      <c r="B73" s="7" t="str">
        <f>CONCATENATE("E.",MID(A73,1,4),".00.00.000")</f>
        <v>E.3.01.00.00.000</v>
      </c>
      <c r="C73" s="7" t="str">
        <f>LEFT(B73,3)</f>
        <v>E.3</v>
      </c>
      <c r="D73" s="7" t="str">
        <f>VLOOKUP(C73,TitoliEntrate,2,FALSE)</f>
        <v>Entrate extratributarie</v>
      </c>
      <c r="E73" s="184">
        <v>1502</v>
      </c>
      <c r="F73">
        <v>0</v>
      </c>
      <c r="G73" s="9" t="s">
        <v>77</v>
      </c>
      <c r="H73" s="109">
        <v>7400</v>
      </c>
      <c r="I73" s="109">
        <v>7400</v>
      </c>
      <c r="J73" s="109">
        <v>17182.18</v>
      </c>
      <c r="K73" s="109">
        <v>17869.46</v>
      </c>
      <c r="L73" s="109">
        <v>17869.46</v>
      </c>
      <c r="M73" t="s">
        <v>31</v>
      </c>
    </row>
    <row r="74" spans="1:13" s="7" customFormat="1" ht="30" x14ac:dyDescent="0.25">
      <c r="A74" t="s">
        <v>82</v>
      </c>
      <c r="B74" s="7" t="str">
        <f>CONCATENATE("E.",MID(A74,1,4),".00.00.000")</f>
        <v>E.3.01.00.00.000</v>
      </c>
      <c r="C74" s="7" t="str">
        <f>LEFT(B74,3)</f>
        <v>E.3</v>
      </c>
      <c r="D74" s="7" t="str">
        <f>VLOOKUP(C74,TitoliEntrate,2,FALSE)</f>
        <v>Entrate extratributarie</v>
      </c>
      <c r="E74" s="184">
        <v>1503</v>
      </c>
      <c r="F74">
        <v>0</v>
      </c>
      <c r="G74" s="9" t="s">
        <v>7448</v>
      </c>
      <c r="H74" s="109">
        <v>6000</v>
      </c>
      <c r="I74" s="109">
        <v>3000</v>
      </c>
      <c r="J74" s="109">
        <v>3000</v>
      </c>
      <c r="K74" s="109">
        <v>3000</v>
      </c>
      <c r="L74" s="109">
        <v>3000</v>
      </c>
      <c r="M74" t="s">
        <v>31</v>
      </c>
    </row>
    <row r="75" spans="1:13" s="7" customFormat="1" ht="15" x14ac:dyDescent="0.25">
      <c r="A75" t="s">
        <v>68</v>
      </c>
      <c r="B75" s="7" t="str">
        <f>CONCATENATE("E.",MID(A75,1,4),".00.00.000")</f>
        <v>E.3.01.00.00.000</v>
      </c>
      <c r="C75" s="7" t="str">
        <f>LEFT(B75,3)</f>
        <v>E.3</v>
      </c>
      <c r="D75" s="7" t="str">
        <f>VLOOKUP(C75,TitoliEntrate,2,FALSE)</f>
        <v>Entrate extratributarie</v>
      </c>
      <c r="E75" s="184">
        <v>1543</v>
      </c>
      <c r="F75">
        <v>0</v>
      </c>
      <c r="G75" s="9" t="s">
        <v>78</v>
      </c>
      <c r="H75" s="109">
        <v>201000</v>
      </c>
      <c r="I75" s="109">
        <v>201000</v>
      </c>
      <c r="J75" s="109">
        <v>201000</v>
      </c>
      <c r="K75" s="109">
        <v>201000</v>
      </c>
      <c r="L75" s="109">
        <f>+TEntrate[[#This Row],[Previsione 2027]]</f>
        <v>201000</v>
      </c>
      <c r="M75" t="s">
        <v>7675</v>
      </c>
    </row>
    <row r="76" spans="1:13" s="7" customFormat="1" ht="15" x14ac:dyDescent="0.25">
      <c r="A76" t="s">
        <v>63</v>
      </c>
      <c r="B76" s="7" t="str">
        <f>CONCATENATE("E.",MID(A76,1,4),".00.00.000")</f>
        <v>E.3.05.00.00.000</v>
      </c>
      <c r="C76" s="7" t="str">
        <f>LEFT(B76,3)</f>
        <v>E.3</v>
      </c>
      <c r="D76" s="7" t="str">
        <f>VLOOKUP(C76,TitoliEntrate,2,FALSE)</f>
        <v>Entrate extratributarie</v>
      </c>
      <c r="E76" s="184">
        <v>1544</v>
      </c>
      <c r="F76">
        <v>0</v>
      </c>
      <c r="G76" s="9" t="s">
        <v>7590</v>
      </c>
      <c r="H76" s="109"/>
      <c r="I76" s="109"/>
      <c r="J76" s="109"/>
      <c r="K76" s="109"/>
      <c r="L76" s="109">
        <v>0</v>
      </c>
      <c r="M76" t="s">
        <v>33</v>
      </c>
    </row>
    <row r="77" spans="1:13" s="7" customFormat="1" ht="30" x14ac:dyDescent="0.25">
      <c r="A77" t="s">
        <v>79</v>
      </c>
      <c r="B77" s="7" t="str">
        <f>CONCATENATE("E.",MID(A77,1,4),".00.00.000")</f>
        <v>E.2.01.00.00.000</v>
      </c>
      <c r="C77" s="7" t="str">
        <f>LEFT(B77,3)</f>
        <v>E.2</v>
      </c>
      <c r="D77" s="7" t="str">
        <f>VLOOKUP(C77,TitoliEntrate,2,FALSE)</f>
        <v>Trasferimenti correnti</v>
      </c>
      <c r="E77" s="184">
        <v>1546</v>
      </c>
      <c r="F77">
        <v>0</v>
      </c>
      <c r="G77" s="9" t="s">
        <v>881</v>
      </c>
      <c r="H77" s="109"/>
      <c r="I77" s="109"/>
      <c r="J77" s="109"/>
      <c r="K77" s="109"/>
      <c r="L77" s="109">
        <v>0</v>
      </c>
      <c r="M77" t="s">
        <v>33</v>
      </c>
    </row>
    <row r="78" spans="1:13" s="7" customFormat="1" ht="15" x14ac:dyDescent="0.25">
      <c r="A78" t="s">
        <v>80</v>
      </c>
      <c r="B78" s="7" t="str">
        <f>CONCATENATE("E.",MID(A78,1,4),".00.00.000")</f>
        <v>E.2.01.00.00.000</v>
      </c>
      <c r="C78" s="7" t="str">
        <f>LEFT(B78,3)</f>
        <v>E.2</v>
      </c>
      <c r="D78" s="7" t="str">
        <f>VLOOKUP(C78,TitoliEntrate,2,FALSE)</f>
        <v>Trasferimenti correnti</v>
      </c>
      <c r="E78" s="184">
        <v>1549</v>
      </c>
      <c r="F78">
        <v>0</v>
      </c>
      <c r="G78" s="9" t="s">
        <v>81</v>
      </c>
      <c r="H78" s="109"/>
      <c r="I78" s="109"/>
      <c r="J78" s="109"/>
      <c r="K78" s="109"/>
      <c r="L78" s="109">
        <v>0</v>
      </c>
      <c r="M78" t="s">
        <v>33</v>
      </c>
    </row>
    <row r="79" spans="1:13" s="7" customFormat="1" ht="15" x14ac:dyDescent="0.25">
      <c r="A79" t="s">
        <v>82</v>
      </c>
      <c r="B79" s="7" t="str">
        <f>CONCATENATE("E.",MID(A79,1,4),".00.00.000")</f>
        <v>E.3.01.00.00.000</v>
      </c>
      <c r="C79" s="7" t="str">
        <f>LEFT(B79,3)</f>
        <v>E.3</v>
      </c>
      <c r="D79" s="7" t="str">
        <f>VLOOKUP(C79,TitoliEntrate,2,FALSE)</f>
        <v>Entrate extratributarie</v>
      </c>
      <c r="E79" s="184">
        <v>1590</v>
      </c>
      <c r="F79">
        <v>0</v>
      </c>
      <c r="G79" s="9" t="s">
        <v>83</v>
      </c>
      <c r="H79" s="109">
        <v>2000</v>
      </c>
      <c r="I79" s="109">
        <v>2000</v>
      </c>
      <c r="J79" s="109">
        <v>1000</v>
      </c>
      <c r="K79" s="109">
        <v>1000</v>
      </c>
      <c r="L79" s="109">
        <v>1000</v>
      </c>
      <c r="M79" t="s">
        <v>31</v>
      </c>
    </row>
    <row r="80" spans="1:13" s="7" customFormat="1" ht="15" x14ac:dyDescent="0.25">
      <c r="A80" t="s">
        <v>84</v>
      </c>
      <c r="B80" s="7" t="str">
        <f>CONCATENATE("E.",MID(A80,1,4),".00.00.000")</f>
        <v>E.3.01.00.00.000</v>
      </c>
      <c r="C80" s="7" t="str">
        <f>LEFT(B80,3)</f>
        <v>E.3</v>
      </c>
      <c r="D80" s="7" t="str">
        <f>VLOOKUP(C80,TitoliEntrate,2,FALSE)</f>
        <v>Entrate extratributarie</v>
      </c>
      <c r="E80" s="184">
        <v>1591</v>
      </c>
      <c r="F80">
        <v>0</v>
      </c>
      <c r="G80" s="9" t="s">
        <v>85</v>
      </c>
      <c r="H80" s="109">
        <v>500</v>
      </c>
      <c r="I80" s="109">
        <v>500</v>
      </c>
      <c r="J80" s="109">
        <v>100</v>
      </c>
      <c r="K80" s="109">
        <v>100</v>
      </c>
      <c r="L80" s="109">
        <v>100</v>
      </c>
      <c r="M80" t="s">
        <v>31</v>
      </c>
    </row>
    <row r="81" spans="1:13" s="7" customFormat="1" ht="30" x14ac:dyDescent="0.25">
      <c r="A81" t="s">
        <v>86</v>
      </c>
      <c r="B81" s="7" t="str">
        <f>CONCATENATE("E.",MID(A81,1,4),".00.00.000")</f>
        <v>E.3.01.00.00.000</v>
      </c>
      <c r="C81" s="7" t="str">
        <f>LEFT(B81,3)</f>
        <v>E.3</v>
      </c>
      <c r="D81" s="7" t="str">
        <f>VLOOKUP(C81,TitoliEntrate,2,FALSE)</f>
        <v>Entrate extratributarie</v>
      </c>
      <c r="E81" s="184">
        <v>1593</v>
      </c>
      <c r="F81">
        <v>0</v>
      </c>
      <c r="G81" s="9" t="s">
        <v>87</v>
      </c>
      <c r="H81" s="109">
        <v>2000</v>
      </c>
      <c r="I81" s="109">
        <v>2000</v>
      </c>
      <c r="J81" s="109">
        <v>2000</v>
      </c>
      <c r="K81" s="109">
        <v>2000</v>
      </c>
      <c r="L81" s="109">
        <v>2000</v>
      </c>
      <c r="M81" t="s">
        <v>31</v>
      </c>
    </row>
    <row r="82" spans="1:13" s="7" customFormat="1" ht="15" x14ac:dyDescent="0.25">
      <c r="A82" t="s">
        <v>88</v>
      </c>
      <c r="B82" s="7" t="str">
        <f>CONCATENATE("E.",MID(A82,1,4),".00.00.000")</f>
        <v>E.3.01.00.00.000</v>
      </c>
      <c r="C82" s="7" t="str">
        <f>LEFT(B82,3)</f>
        <v>E.3</v>
      </c>
      <c r="D82" s="7" t="str">
        <f>VLOOKUP(C82,TitoliEntrate,2,FALSE)</f>
        <v>Entrate extratributarie</v>
      </c>
      <c r="E82" s="184">
        <v>1690</v>
      </c>
      <c r="F82">
        <v>0</v>
      </c>
      <c r="G82" s="9" t="s">
        <v>89</v>
      </c>
      <c r="H82" s="109">
        <v>38000</v>
      </c>
      <c r="I82" s="109">
        <v>38000</v>
      </c>
      <c r="J82" s="109">
        <v>38000</v>
      </c>
      <c r="K82" s="109">
        <v>38000</v>
      </c>
      <c r="L82" s="109">
        <v>38000</v>
      </c>
      <c r="M82" t="s">
        <v>33</v>
      </c>
    </row>
    <row r="83" spans="1:13" s="7" customFormat="1" ht="15" x14ac:dyDescent="0.25">
      <c r="A83" t="s">
        <v>90</v>
      </c>
      <c r="B83" s="7" t="str">
        <f>CONCATENATE("E.",MID(A83,1,4),".00.00.000")</f>
        <v>E.3.01.00.00.000</v>
      </c>
      <c r="C83" s="7" t="str">
        <f>LEFT(B83,3)</f>
        <v>E.3</v>
      </c>
      <c r="D83" s="7" t="str">
        <f>VLOOKUP(C83,TitoliEntrate,2,FALSE)</f>
        <v>Entrate extratributarie</v>
      </c>
      <c r="E83" s="184">
        <v>1691</v>
      </c>
      <c r="F83">
        <v>0</v>
      </c>
      <c r="G83" s="9" t="s">
        <v>91</v>
      </c>
      <c r="H83" s="109">
        <v>19000</v>
      </c>
      <c r="I83" s="109">
        <v>19000</v>
      </c>
      <c r="J83" s="109">
        <v>22000</v>
      </c>
      <c r="K83" s="109">
        <v>22000</v>
      </c>
      <c r="L83" s="109">
        <v>22000</v>
      </c>
      <c r="M83" t="s">
        <v>31</v>
      </c>
    </row>
    <row r="84" spans="1:13" s="7" customFormat="1" ht="15" x14ac:dyDescent="0.25">
      <c r="A84" t="s">
        <v>88</v>
      </c>
      <c r="B84" s="7" t="str">
        <f>CONCATENATE("E.",MID(A84,1,4),".00.00.000")</f>
        <v>E.3.01.00.00.000</v>
      </c>
      <c r="C84" s="7" t="str">
        <f>LEFT(B84,3)</f>
        <v>E.3</v>
      </c>
      <c r="D84" s="7" t="str">
        <f>VLOOKUP(C84,TitoliEntrate,2,FALSE)</f>
        <v>Entrate extratributarie</v>
      </c>
      <c r="E84" s="184">
        <v>1692</v>
      </c>
      <c r="F84">
        <v>0</v>
      </c>
      <c r="G84" s="9" t="s">
        <v>92</v>
      </c>
      <c r="H84" s="109">
        <v>110000</v>
      </c>
      <c r="I84" s="109">
        <v>115000</v>
      </c>
      <c r="J84" s="109">
        <v>70500</v>
      </c>
      <c r="K84" s="109">
        <v>70500</v>
      </c>
      <c r="L84" s="109">
        <v>70500</v>
      </c>
      <c r="M84" t="s">
        <v>7675</v>
      </c>
    </row>
    <row r="85" spans="1:13" s="7" customFormat="1" ht="15" x14ac:dyDescent="0.25">
      <c r="A85" t="s">
        <v>88</v>
      </c>
      <c r="B85" s="7" t="str">
        <f>CONCATENATE("E.",MID(A85,1,4),".00.00.000")</f>
        <v>E.3.01.00.00.000</v>
      </c>
      <c r="C85" s="7" t="str">
        <f>LEFT(B85,3)</f>
        <v>E.3</v>
      </c>
      <c r="D85" s="7" t="str">
        <f>VLOOKUP(C85,TitoliEntrate,2,FALSE)</f>
        <v>Entrate extratributarie</v>
      </c>
      <c r="E85" s="184">
        <v>1693</v>
      </c>
      <c r="F85">
        <v>0</v>
      </c>
      <c r="G85" s="9" t="s">
        <v>93</v>
      </c>
      <c r="H85" s="109">
        <v>38300</v>
      </c>
      <c r="I85" s="109">
        <v>38300</v>
      </c>
      <c r="J85" s="109">
        <v>38300</v>
      </c>
      <c r="K85" s="109">
        <v>38300</v>
      </c>
      <c r="L85" s="109">
        <f>+TEntrate[[#This Row],[Previsione 2027]]</f>
        <v>38300</v>
      </c>
      <c r="M85" t="s">
        <v>7675</v>
      </c>
    </row>
    <row r="86" spans="1:13" s="7" customFormat="1" ht="15" x14ac:dyDescent="0.25">
      <c r="A86" t="s">
        <v>88</v>
      </c>
      <c r="B86" s="7" t="str">
        <f>CONCATENATE("E.",MID(A86,1,4),".00.00.000")</f>
        <v>E.3.01.00.00.000</v>
      </c>
      <c r="C86" s="7" t="str">
        <f>LEFT(B86,3)</f>
        <v>E.3</v>
      </c>
      <c r="D86" s="7" t="str">
        <f>VLOOKUP(C86,TitoliEntrate,2,FALSE)</f>
        <v>Entrate extratributarie</v>
      </c>
      <c r="E86" s="184">
        <v>1697</v>
      </c>
      <c r="F86">
        <v>0</v>
      </c>
      <c r="G86" s="9" t="s">
        <v>94</v>
      </c>
      <c r="H86" s="109">
        <v>14200</v>
      </c>
      <c r="I86" s="109">
        <v>14200</v>
      </c>
      <c r="J86" s="109">
        <v>14200</v>
      </c>
      <c r="K86" s="109">
        <v>14200</v>
      </c>
      <c r="L86" s="109">
        <f>+TEntrate[[#This Row],[Previsione 2027]]</f>
        <v>14200</v>
      </c>
      <c r="M86" t="s">
        <v>7675</v>
      </c>
    </row>
    <row r="87" spans="1:13" s="7" customFormat="1" ht="15" x14ac:dyDescent="0.25">
      <c r="A87" t="s">
        <v>88</v>
      </c>
      <c r="B87" s="7" t="str">
        <f>CONCATENATE("E.",MID(A87,1,4),".00.00.000")</f>
        <v>E.3.01.00.00.000</v>
      </c>
      <c r="C87" s="7" t="str">
        <f>LEFT(B87,3)</f>
        <v>E.3</v>
      </c>
      <c r="D87" s="7" t="str">
        <f>VLOOKUP(C87,TitoliEntrate,2,FALSE)</f>
        <v>Entrate extratributarie</v>
      </c>
      <c r="E87" s="184">
        <v>1760</v>
      </c>
      <c r="F87">
        <v>0</v>
      </c>
      <c r="G87" s="9" t="s">
        <v>95</v>
      </c>
      <c r="H87" s="109">
        <v>1700</v>
      </c>
      <c r="I87" s="109">
        <v>1700</v>
      </c>
      <c r="J87" s="109">
        <v>1700</v>
      </c>
      <c r="K87" s="109">
        <v>1700</v>
      </c>
      <c r="L87" s="109">
        <f>+TEntrate[[#This Row],[Previsione 2027]]</f>
        <v>1700</v>
      </c>
      <c r="M87" t="s">
        <v>7675</v>
      </c>
    </row>
    <row r="88" spans="1:13" s="7" customFormat="1" ht="15" x14ac:dyDescent="0.25">
      <c r="A88" t="s">
        <v>88</v>
      </c>
      <c r="B88" s="7" t="str">
        <f>CONCATENATE("E.",MID(A88,1,4),".00.00.000")</f>
        <v>E.3.01.00.00.000</v>
      </c>
      <c r="C88" s="7" t="str">
        <f>LEFT(B88,3)</f>
        <v>E.3</v>
      </c>
      <c r="D88" s="7" t="str">
        <f>VLOOKUP(C88,TitoliEntrate,2,FALSE)</f>
        <v>Entrate extratributarie</v>
      </c>
      <c r="E88" s="184">
        <v>1770</v>
      </c>
      <c r="F88">
        <v>0</v>
      </c>
      <c r="G88" s="9" t="s">
        <v>96</v>
      </c>
      <c r="H88" s="109">
        <v>8040</v>
      </c>
      <c r="I88" s="109">
        <v>8900</v>
      </c>
      <c r="J88" s="109">
        <v>8900</v>
      </c>
      <c r="K88" s="109">
        <v>8900</v>
      </c>
      <c r="L88" s="109">
        <v>8900</v>
      </c>
      <c r="M88" t="s">
        <v>31</v>
      </c>
    </row>
    <row r="89" spans="1:13" s="7" customFormat="1" ht="15" x14ac:dyDescent="0.25">
      <c r="A89" t="s">
        <v>88</v>
      </c>
      <c r="B89" s="7" t="str">
        <f>CONCATENATE("E.",MID(A89,1,4),".00.00.000")</f>
        <v>E.3.01.00.00.000</v>
      </c>
      <c r="C89" s="7" t="str">
        <f>LEFT(B89,3)</f>
        <v>E.3</v>
      </c>
      <c r="D89" s="7" t="str">
        <f>VLOOKUP(C89,TitoliEntrate,2,FALSE)</f>
        <v>Entrate extratributarie</v>
      </c>
      <c r="E89" s="184">
        <v>1771</v>
      </c>
      <c r="F89">
        <v>0</v>
      </c>
      <c r="G89" s="9" t="s">
        <v>97</v>
      </c>
      <c r="H89" s="109">
        <v>10500</v>
      </c>
      <c r="I89" s="109">
        <v>10500</v>
      </c>
      <c r="J89" s="109">
        <v>10500</v>
      </c>
      <c r="K89" s="109">
        <v>10500</v>
      </c>
      <c r="L89" s="109">
        <v>10500</v>
      </c>
      <c r="M89" t="s">
        <v>33</v>
      </c>
    </row>
    <row r="90" spans="1:13" s="7" customFormat="1" ht="15" x14ac:dyDescent="0.25">
      <c r="A90" t="s">
        <v>98</v>
      </c>
      <c r="B90" s="7" t="str">
        <f>CONCATENATE("E.",MID(A90,1,4),".00.00.000")</f>
        <v>E.3.03.00.00.000</v>
      </c>
      <c r="C90" s="7" t="str">
        <f>LEFT(B90,3)</f>
        <v>E.3</v>
      </c>
      <c r="D90" s="7" t="str">
        <f>VLOOKUP(C90,TitoliEntrate,2,FALSE)</f>
        <v>Entrate extratributarie</v>
      </c>
      <c r="E90" s="184">
        <v>1910</v>
      </c>
      <c r="F90">
        <v>0</v>
      </c>
      <c r="G90" s="9" t="s">
        <v>99</v>
      </c>
      <c r="H90" s="109">
        <v>100</v>
      </c>
      <c r="I90" s="109">
        <v>100</v>
      </c>
      <c r="J90" s="109">
        <v>100</v>
      </c>
      <c r="K90" s="109">
        <v>100</v>
      </c>
      <c r="L90" s="109">
        <f>+TEntrate[[#This Row],[Previsione 2027]]</f>
        <v>100</v>
      </c>
      <c r="M90" t="s">
        <v>7675</v>
      </c>
    </row>
    <row r="91" spans="1:13" s="7" customFormat="1" ht="15" x14ac:dyDescent="0.25">
      <c r="A91" t="s">
        <v>100</v>
      </c>
      <c r="B91" s="7" t="str">
        <f>CONCATENATE("E.",MID(A91,1,4),".00.00.000")</f>
        <v>E.3.05.00.00.000</v>
      </c>
      <c r="C91" s="7" t="str">
        <f>LEFT(B91,3)</f>
        <v>E.3</v>
      </c>
      <c r="D91" s="7" t="str">
        <f>VLOOKUP(C91,TitoliEntrate,2,FALSE)</f>
        <v>Entrate extratributarie</v>
      </c>
      <c r="E91" s="184">
        <v>1999</v>
      </c>
      <c r="F91">
        <v>0</v>
      </c>
      <c r="G91" s="9" t="s">
        <v>101</v>
      </c>
      <c r="H91" s="109">
        <v>220000</v>
      </c>
      <c r="I91" s="109">
        <v>169632</v>
      </c>
      <c r="J91" s="109">
        <v>150000</v>
      </c>
      <c r="K91" s="109">
        <v>150000</v>
      </c>
      <c r="L91" s="109">
        <v>150000</v>
      </c>
      <c r="M91" t="s">
        <v>7675</v>
      </c>
    </row>
    <row r="92" spans="1:13" s="7" customFormat="1" ht="15" x14ac:dyDescent="0.25">
      <c r="A92"/>
      <c r="B92" s="7" t="str">
        <f>CONCATENATE("E.",MID(A92,1,4),".00.00.000")</f>
        <v>E..00.00.000</v>
      </c>
      <c r="C92" s="7" t="s">
        <v>7377</v>
      </c>
      <c r="D92" s="7" t="str">
        <f>VLOOKUP(C92,TitoliEntrate,2,FALSE)</f>
        <v>Entrate extratributarie</v>
      </c>
      <c r="E92" s="184">
        <v>2317</v>
      </c>
      <c r="F92">
        <v>0</v>
      </c>
      <c r="G92" s="9" t="s">
        <v>7711</v>
      </c>
      <c r="H92" s="109"/>
      <c r="I92" s="109"/>
      <c r="J92" s="109">
        <v>3000</v>
      </c>
      <c r="K92" s="109"/>
      <c r="L92" s="109"/>
      <c r="M92" t="s">
        <v>7654</v>
      </c>
    </row>
    <row r="93" spans="1:13" s="7" customFormat="1" ht="15" x14ac:dyDescent="0.25">
      <c r="A93" t="s">
        <v>63</v>
      </c>
      <c r="B93" s="7" t="str">
        <f>CONCATENATE("E.",MID(A93,1,4),".00.00.000")</f>
        <v>E.3.05.00.00.000</v>
      </c>
      <c r="C93" s="7" t="str">
        <f>LEFT(B93,3)</f>
        <v>E.3</v>
      </c>
      <c r="D93" s="7" t="str">
        <f>VLOOKUP(C93,TitoliEntrate,2,FALSE)</f>
        <v>Entrate extratributarie</v>
      </c>
      <c r="E93" s="184">
        <v>2318</v>
      </c>
      <c r="F93">
        <v>0</v>
      </c>
      <c r="G93" s="9" t="s">
        <v>7610</v>
      </c>
      <c r="H93" s="109">
        <v>4000</v>
      </c>
      <c r="I93" s="109">
        <v>2340</v>
      </c>
      <c r="J93" s="109">
        <v>4500</v>
      </c>
      <c r="K93" s="109">
        <v>4500</v>
      </c>
      <c r="L93" s="109">
        <v>4500</v>
      </c>
      <c r="M93" t="s">
        <v>7574</v>
      </c>
    </row>
    <row r="94" spans="1:13" s="7" customFormat="1" ht="15" x14ac:dyDescent="0.25">
      <c r="A94" t="s">
        <v>63</v>
      </c>
      <c r="B94" s="7" t="str">
        <f>CONCATENATE("E.",MID(A94,1,4),".00.00.000")</f>
        <v>E.3.05.00.00.000</v>
      </c>
      <c r="C94" s="7" t="str">
        <f>LEFT(B94,3)</f>
        <v>E.3</v>
      </c>
      <c r="D94" s="7" t="str">
        <f>VLOOKUP(C94,TitoliEntrate,2,FALSE)</f>
        <v>Entrate extratributarie</v>
      </c>
      <c r="E94" s="184">
        <v>2319</v>
      </c>
      <c r="F94">
        <v>0</v>
      </c>
      <c r="G94" s="9" t="s">
        <v>7614</v>
      </c>
      <c r="H94" s="109">
        <v>6900</v>
      </c>
      <c r="I94" s="109">
        <v>6900</v>
      </c>
      <c r="J94" s="109">
        <v>7000</v>
      </c>
      <c r="K94" s="109">
        <v>7000</v>
      </c>
      <c r="L94" s="109">
        <v>7000</v>
      </c>
      <c r="M94" t="s">
        <v>7654</v>
      </c>
    </row>
    <row r="95" spans="1:13" s="7" customFormat="1" ht="15" x14ac:dyDescent="0.25">
      <c r="A95" t="s">
        <v>63</v>
      </c>
      <c r="B95" s="7" t="str">
        <f>CONCATENATE("E.",MID(A95,1,4),".00.00.000")</f>
        <v>E.3.05.00.00.000</v>
      </c>
      <c r="C95" s="7" t="str">
        <f>LEFT(B95,3)</f>
        <v>E.3</v>
      </c>
      <c r="D95" s="7" t="str">
        <f>VLOOKUP(C95,TitoliEntrate,2,FALSE)</f>
        <v>Entrate extratributarie</v>
      </c>
      <c r="E95" s="184">
        <v>2320</v>
      </c>
      <c r="F95">
        <v>0</v>
      </c>
      <c r="G95" s="9" t="s">
        <v>102</v>
      </c>
      <c r="H95" s="109">
        <v>53968.83</v>
      </c>
      <c r="I95" s="109">
        <v>93382</v>
      </c>
      <c r="J95" s="109">
        <v>85000</v>
      </c>
      <c r="K95" s="109">
        <v>85000</v>
      </c>
      <c r="L95" s="109">
        <v>85006.04</v>
      </c>
      <c r="M95" t="s">
        <v>7675</v>
      </c>
    </row>
    <row r="96" spans="1:13" s="7" customFormat="1" ht="15" x14ac:dyDescent="0.25">
      <c r="A96" t="s">
        <v>63</v>
      </c>
      <c r="B96" s="7" t="str">
        <f>CONCATENATE("E.",MID(A96,1,4),".00.00.000")</f>
        <v>E.3.05.00.00.000</v>
      </c>
      <c r="C96" s="7" t="str">
        <f>LEFT(B96,3)</f>
        <v>E.3</v>
      </c>
      <c r="D96" s="7" t="str">
        <f>VLOOKUP(C96,TitoliEntrate,2,FALSE)</f>
        <v>Entrate extratributarie</v>
      </c>
      <c r="E96" s="184">
        <v>2323</v>
      </c>
      <c r="F96">
        <v>0</v>
      </c>
      <c r="G96" s="9" t="s">
        <v>103</v>
      </c>
      <c r="H96" s="109">
        <v>600</v>
      </c>
      <c r="I96" s="109">
        <v>1304</v>
      </c>
      <c r="J96" s="109">
        <v>1100</v>
      </c>
      <c r="K96" s="109">
        <v>1100</v>
      </c>
      <c r="L96" s="109">
        <v>1100</v>
      </c>
      <c r="M96" t="s">
        <v>33</v>
      </c>
    </row>
    <row r="97" spans="1:13" s="7" customFormat="1" ht="15" x14ac:dyDescent="0.25">
      <c r="A97" t="s">
        <v>63</v>
      </c>
      <c r="B97" s="7" t="str">
        <f>CONCATENATE("E.",MID(A97,1,4),".00.00.000")</f>
        <v>E.3.05.00.00.000</v>
      </c>
      <c r="C97" s="7" t="str">
        <f>LEFT(B97,3)</f>
        <v>E.3</v>
      </c>
      <c r="D97" s="7" t="str">
        <f>VLOOKUP(C97,TitoliEntrate,2,FALSE)</f>
        <v>Entrate extratributarie</v>
      </c>
      <c r="E97" s="184">
        <v>2324</v>
      </c>
      <c r="F97">
        <v>0</v>
      </c>
      <c r="G97" s="9" t="s">
        <v>104</v>
      </c>
      <c r="H97" s="109">
        <v>100</v>
      </c>
      <c r="I97" s="109">
        <v>100</v>
      </c>
      <c r="J97" s="109"/>
      <c r="K97" s="109"/>
      <c r="L97" s="109"/>
      <c r="M97" t="s">
        <v>7654</v>
      </c>
    </row>
    <row r="98" spans="1:13" s="7" customFormat="1" ht="15" x14ac:dyDescent="0.25">
      <c r="A98" t="s">
        <v>63</v>
      </c>
      <c r="B98" s="7" t="str">
        <f>CONCATENATE("E.",MID(A98,1,4),".00.00.000")</f>
        <v>E.3.05.00.00.000</v>
      </c>
      <c r="C98" s="7" t="str">
        <f>LEFT(B98,3)</f>
        <v>E.3</v>
      </c>
      <c r="D98" s="7" t="str">
        <f>VLOOKUP(C98,TitoliEntrate,2,FALSE)</f>
        <v>Entrate extratributarie</v>
      </c>
      <c r="E98" s="184">
        <v>2327</v>
      </c>
      <c r="F98">
        <v>0</v>
      </c>
      <c r="G98" s="9" t="s">
        <v>105</v>
      </c>
      <c r="H98" s="109">
        <v>700</v>
      </c>
      <c r="I98" s="109">
        <v>700</v>
      </c>
      <c r="J98" s="109">
        <v>700</v>
      </c>
      <c r="K98" s="109">
        <v>700</v>
      </c>
      <c r="L98" s="109">
        <v>700</v>
      </c>
      <c r="M98" t="s">
        <v>7654</v>
      </c>
    </row>
    <row r="99" spans="1:13" s="7" customFormat="1" ht="15" x14ac:dyDescent="0.25">
      <c r="A99" t="s">
        <v>76</v>
      </c>
      <c r="B99" s="7" t="str">
        <f>CONCATENATE("E.",MID(A99,1,4),".00.00.000")</f>
        <v>E.3.01.00.00.000</v>
      </c>
      <c r="C99" s="7" t="str">
        <f>LEFT(B99,3)</f>
        <v>E.3</v>
      </c>
      <c r="D99" s="7" t="str">
        <f>VLOOKUP(C99,TitoliEntrate,2,FALSE)</f>
        <v>Entrate extratributarie</v>
      </c>
      <c r="E99" s="184">
        <v>2329</v>
      </c>
      <c r="F99">
        <v>0</v>
      </c>
      <c r="G99" s="9" t="s">
        <v>7657</v>
      </c>
      <c r="H99" s="109">
        <v>80000</v>
      </c>
      <c r="I99" s="109">
        <v>80000</v>
      </c>
      <c r="J99" s="109">
        <v>85000</v>
      </c>
      <c r="K99" s="109">
        <v>85000</v>
      </c>
      <c r="L99" s="109">
        <v>85000</v>
      </c>
      <c r="M99" t="s">
        <v>33</v>
      </c>
    </row>
    <row r="100" spans="1:13" s="7" customFormat="1" ht="15" x14ac:dyDescent="0.25">
      <c r="A100" t="s">
        <v>107</v>
      </c>
      <c r="B100" s="7" t="str">
        <f>CONCATENATE("E.",MID(A100,1,4),".00.00.000")</f>
        <v>E.3.04.00.00.000</v>
      </c>
      <c r="C100" s="7" t="str">
        <f>LEFT(B100,3)</f>
        <v>E.3</v>
      </c>
      <c r="D100" s="7" t="str">
        <f>VLOOKUP(C100,TitoliEntrate,2,FALSE)</f>
        <v>Entrate extratributarie</v>
      </c>
      <c r="E100" s="184">
        <v>2350</v>
      </c>
      <c r="F100">
        <v>0</v>
      </c>
      <c r="G100" s="9" t="s">
        <v>108</v>
      </c>
      <c r="H100" s="109">
        <v>100000</v>
      </c>
      <c r="I100" s="109">
        <v>100000</v>
      </c>
      <c r="J100" s="109">
        <v>100000</v>
      </c>
      <c r="K100" s="109">
        <v>55500</v>
      </c>
      <c r="L100" s="109">
        <v>55500</v>
      </c>
      <c r="M100" t="s">
        <v>7675</v>
      </c>
    </row>
    <row r="101" spans="1:13" s="7" customFormat="1" ht="15" x14ac:dyDescent="0.25">
      <c r="A101" t="s">
        <v>63</v>
      </c>
      <c r="B101" s="7" t="str">
        <f>CONCATENATE("E.",MID(A101,1,4),".00.00.000")</f>
        <v>E.3.05.00.00.000</v>
      </c>
      <c r="C101" s="7" t="str">
        <f>LEFT(B101,3)</f>
        <v>E.3</v>
      </c>
      <c r="D101" s="7" t="str">
        <f>VLOOKUP(C101,TitoliEntrate,2,FALSE)</f>
        <v>Entrate extratributarie</v>
      </c>
      <c r="E101" s="184">
        <v>2351</v>
      </c>
      <c r="F101">
        <v>0</v>
      </c>
      <c r="G101" s="9" t="s">
        <v>109</v>
      </c>
      <c r="H101" s="109">
        <v>10000</v>
      </c>
      <c r="I101" s="109">
        <v>10000</v>
      </c>
      <c r="J101" s="109">
        <v>10000</v>
      </c>
      <c r="K101" s="109">
        <v>10000</v>
      </c>
      <c r="L101" s="109">
        <v>10000</v>
      </c>
      <c r="M101" t="s">
        <v>31</v>
      </c>
    </row>
    <row r="102" spans="1:13" s="7" customFormat="1" ht="15" x14ac:dyDescent="0.25">
      <c r="A102" t="s">
        <v>63</v>
      </c>
      <c r="B102" s="7" t="str">
        <f>CONCATENATE("E.",MID(A102,1,4),".00.00.000")</f>
        <v>E.3.05.00.00.000</v>
      </c>
      <c r="C102" s="7" t="str">
        <f>LEFT(B102,3)</f>
        <v>E.3</v>
      </c>
      <c r="D102" s="7" t="str">
        <f>VLOOKUP(C102,TitoliEntrate,2,FALSE)</f>
        <v>Entrate extratributarie</v>
      </c>
      <c r="E102" s="184">
        <v>2372</v>
      </c>
      <c r="F102">
        <v>0</v>
      </c>
      <c r="G102" s="9" t="s">
        <v>110</v>
      </c>
      <c r="H102" s="109">
        <v>7625</v>
      </c>
      <c r="I102" s="109">
        <v>2000</v>
      </c>
      <c r="J102" s="109">
        <v>2000</v>
      </c>
      <c r="K102" s="109">
        <v>2000</v>
      </c>
      <c r="L102" s="109">
        <f>+TEntrate[[#This Row],[Previsione 2027]]</f>
        <v>2000</v>
      </c>
      <c r="M102" t="s">
        <v>7675</v>
      </c>
    </row>
    <row r="103" spans="1:13" s="7" customFormat="1" ht="15" x14ac:dyDescent="0.25">
      <c r="A103" t="s">
        <v>111</v>
      </c>
      <c r="B103" s="7" t="str">
        <f>CONCATENATE("E.",MID(A103,1,4),".00.00.000")</f>
        <v>E.3.05.00.00.000</v>
      </c>
      <c r="C103" s="7" t="str">
        <f>LEFT(B103,3)</f>
        <v>E.3</v>
      </c>
      <c r="D103" s="7" t="str">
        <f>VLOOKUP(C103,TitoliEntrate,2,FALSE)</f>
        <v>Entrate extratributarie</v>
      </c>
      <c r="E103" s="184">
        <v>2390</v>
      </c>
      <c r="F103">
        <v>0</v>
      </c>
      <c r="G103" s="9" t="s">
        <v>112</v>
      </c>
      <c r="H103" s="109">
        <v>15000</v>
      </c>
      <c r="I103" s="109">
        <v>15000</v>
      </c>
      <c r="J103" s="109">
        <v>15000</v>
      </c>
      <c r="K103" s="109">
        <v>15000</v>
      </c>
      <c r="L103" s="109">
        <v>15000</v>
      </c>
      <c r="M103" t="s">
        <v>7654</v>
      </c>
    </row>
    <row r="104" spans="1:13" s="7" customFormat="1" ht="15" x14ac:dyDescent="0.25">
      <c r="A104" t="s">
        <v>63</v>
      </c>
      <c r="B104" s="7" t="str">
        <f>CONCATENATE("E.",MID(A104,1,4),".00.00.000")</f>
        <v>E.3.05.00.00.000</v>
      </c>
      <c r="C104" s="7" t="str">
        <f>LEFT(B104,3)</f>
        <v>E.3</v>
      </c>
      <c r="D104" s="7" t="str">
        <f>VLOOKUP(C104,TitoliEntrate,2,FALSE)</f>
        <v>Entrate extratributarie</v>
      </c>
      <c r="E104" s="184">
        <v>2407</v>
      </c>
      <c r="F104">
        <v>0</v>
      </c>
      <c r="G104" s="9" t="s">
        <v>113</v>
      </c>
      <c r="H104" s="109">
        <v>50000</v>
      </c>
      <c r="I104" s="109">
        <v>25000</v>
      </c>
      <c r="J104" s="109">
        <v>0</v>
      </c>
      <c r="K104" s="109">
        <v>0</v>
      </c>
      <c r="L104" s="109"/>
      <c r="M104" t="s">
        <v>7654</v>
      </c>
    </row>
    <row r="105" spans="1:13" s="7" customFormat="1" ht="15" x14ac:dyDescent="0.25">
      <c r="A105" t="s">
        <v>63</v>
      </c>
      <c r="B105" s="7" t="str">
        <f>CONCATENATE("E.",MID(A105,1,4),".00.00.000")</f>
        <v>E.3.05.00.00.000</v>
      </c>
      <c r="C105" s="7" t="str">
        <f>LEFT(B105,3)</f>
        <v>E.3</v>
      </c>
      <c r="D105" s="7" t="str">
        <f>VLOOKUP(C105,TitoliEntrate,2,FALSE)</f>
        <v>Entrate extratributarie</v>
      </c>
      <c r="E105" s="184">
        <v>2409</v>
      </c>
      <c r="F105">
        <v>0</v>
      </c>
      <c r="G105" s="9" t="s">
        <v>114</v>
      </c>
      <c r="H105" s="109"/>
      <c r="I105" s="109"/>
      <c r="J105" s="109"/>
      <c r="K105" s="109"/>
      <c r="L105" s="109">
        <f>+TEntrate[[#This Row],[Previsione 2027]]</f>
        <v>0</v>
      </c>
      <c r="M105" t="s">
        <v>7675</v>
      </c>
    </row>
    <row r="106" spans="1:13" s="7" customFormat="1" ht="15" x14ac:dyDescent="0.25">
      <c r="A106" t="s">
        <v>7644</v>
      </c>
      <c r="B106" s="7" t="str">
        <f>CONCATENATE("E.",MID(A106,1,4),".00.00.000")</f>
        <v>E.3.05.00.00.000</v>
      </c>
      <c r="C106" s="7" t="str">
        <f>LEFT(B106,3)</f>
        <v>E.3</v>
      </c>
      <c r="D106" s="7" t="str">
        <f>VLOOKUP(C106,TitoliEntrate,2,FALSE)</f>
        <v>Entrate extratributarie</v>
      </c>
      <c r="E106" s="184">
        <v>2410</v>
      </c>
      <c r="F106">
        <v>0</v>
      </c>
      <c r="G106" s="9" t="s">
        <v>7645</v>
      </c>
      <c r="H106" s="109">
        <v>0</v>
      </c>
      <c r="I106" s="109">
        <v>55000</v>
      </c>
      <c r="J106" s="109">
        <v>55000</v>
      </c>
      <c r="K106" s="109">
        <v>55000</v>
      </c>
      <c r="L106" s="109">
        <f>+TEntrate[[#This Row],[Previsione 2027]]</f>
        <v>55000</v>
      </c>
      <c r="M106" t="s">
        <v>7675</v>
      </c>
    </row>
    <row r="107" spans="1:13" s="7" customFormat="1" ht="15" x14ac:dyDescent="0.25">
      <c r="A107" t="s">
        <v>63</v>
      </c>
      <c r="B107" s="7" t="str">
        <f>CONCATENATE("E.",MID(A107,1,4),".00.00.000")</f>
        <v>E.3.05.00.00.000</v>
      </c>
      <c r="C107" s="7" t="str">
        <f>LEFT(B107,3)</f>
        <v>E.3</v>
      </c>
      <c r="D107" s="7" t="str">
        <f>VLOOKUP(C107,TitoliEntrate,2,FALSE)</f>
        <v>Entrate extratributarie</v>
      </c>
      <c r="E107" s="184">
        <v>2411</v>
      </c>
      <c r="F107">
        <v>0</v>
      </c>
      <c r="G107" s="9" t="s">
        <v>115</v>
      </c>
      <c r="H107" s="109">
        <v>30000</v>
      </c>
      <c r="I107" s="109"/>
      <c r="J107" s="109"/>
      <c r="K107" s="109"/>
      <c r="L107" s="109"/>
      <c r="M107" t="s">
        <v>7654</v>
      </c>
    </row>
    <row r="108" spans="1:13" s="7" customFormat="1" ht="15" x14ac:dyDescent="0.25">
      <c r="A108" t="s">
        <v>63</v>
      </c>
      <c r="B108" s="7" t="str">
        <f>CONCATENATE("E.",MID(A108,1,4),".00.00.000")</f>
        <v>E.3.05.00.00.000</v>
      </c>
      <c r="C108" s="7" t="str">
        <f>LEFT(B108,3)</f>
        <v>E.3</v>
      </c>
      <c r="D108" s="7" t="str">
        <f>VLOOKUP(C108,TitoliEntrate,2,FALSE)</f>
        <v>Entrate extratributarie</v>
      </c>
      <c r="E108" s="184">
        <v>2413</v>
      </c>
      <c r="F108">
        <v>0</v>
      </c>
      <c r="G108" s="9" t="s">
        <v>116</v>
      </c>
      <c r="H108" s="109"/>
      <c r="I108" s="109"/>
      <c r="J108" s="109"/>
      <c r="K108" s="109"/>
      <c r="L108" s="109"/>
      <c r="M108" t="s">
        <v>31</v>
      </c>
    </row>
    <row r="109" spans="1:13" s="7" customFormat="1" ht="15" x14ac:dyDescent="0.25">
      <c r="A109" t="s">
        <v>63</v>
      </c>
      <c r="B109" s="7" t="str">
        <f>CONCATENATE("E.",MID(A109,1,4),".00.00.000")</f>
        <v>E.3.05.00.00.000</v>
      </c>
      <c r="C109" s="7" t="str">
        <f>LEFT(B109,3)</f>
        <v>E.3</v>
      </c>
      <c r="D109" s="7" t="str">
        <f>VLOOKUP(C109,TitoliEntrate,2,FALSE)</f>
        <v>Entrate extratributarie</v>
      </c>
      <c r="E109" s="184">
        <v>2416</v>
      </c>
      <c r="F109">
        <v>0</v>
      </c>
      <c r="G109" s="9" t="s">
        <v>117</v>
      </c>
      <c r="H109" s="109">
        <v>6000</v>
      </c>
      <c r="I109" s="109">
        <v>6000</v>
      </c>
      <c r="J109" s="109">
        <v>2500</v>
      </c>
      <c r="K109" s="109">
        <v>2500</v>
      </c>
      <c r="L109" s="109">
        <v>2500</v>
      </c>
      <c r="M109" t="s">
        <v>33</v>
      </c>
    </row>
    <row r="110" spans="1:13" s="7" customFormat="1" ht="15" x14ac:dyDescent="0.25">
      <c r="A110" t="s">
        <v>63</v>
      </c>
      <c r="B110" s="7" t="str">
        <f>CONCATENATE("E.",MID(A110,1,4),".00.00.000")</f>
        <v>E.3.05.00.00.000</v>
      </c>
      <c r="C110" s="7" t="str">
        <f>LEFT(B110,3)</f>
        <v>E.3</v>
      </c>
      <c r="D110" s="7" t="str">
        <f>VLOOKUP(C110,TitoliEntrate,2,FALSE)</f>
        <v>Entrate extratributarie</v>
      </c>
      <c r="E110" s="184">
        <v>2417</v>
      </c>
      <c r="F110">
        <v>0</v>
      </c>
      <c r="G110" s="9" t="s">
        <v>118</v>
      </c>
      <c r="H110" s="109">
        <v>1000</v>
      </c>
      <c r="I110" s="109">
        <v>1000</v>
      </c>
      <c r="J110" s="109">
        <v>1000</v>
      </c>
      <c r="K110" s="109">
        <v>1000</v>
      </c>
      <c r="L110" s="109">
        <v>1000</v>
      </c>
      <c r="M110" t="s">
        <v>7654</v>
      </c>
    </row>
    <row r="111" spans="1:13" s="181" customFormat="1" ht="15" x14ac:dyDescent="0.25">
      <c r="A111" t="s">
        <v>119</v>
      </c>
      <c r="B111" s="7" t="str">
        <f>CONCATENATE("E.",MID(A111,1,4),".00.00.000")</f>
        <v>E.5.01.00.00.000</v>
      </c>
      <c r="C111" s="7" t="str">
        <f>LEFT(B111,3)</f>
        <v>E.5</v>
      </c>
      <c r="D111" s="7" t="str">
        <f>VLOOKUP(C111,TitoliEntrate,2,FALSE)</f>
        <v>Entrate da riduzione di attività finanziarie</v>
      </c>
      <c r="E111" s="184">
        <v>2547</v>
      </c>
      <c r="F111">
        <v>0</v>
      </c>
      <c r="G111" s="9" t="s">
        <v>120</v>
      </c>
      <c r="H111" s="109"/>
      <c r="I111" s="109">
        <v>189800</v>
      </c>
      <c r="J111" s="109">
        <v>0</v>
      </c>
      <c r="K111" s="109">
        <v>0</v>
      </c>
      <c r="L111" s="109">
        <f>+TEntrate[[#This Row],[Previsione 2027]]</f>
        <v>0</v>
      </c>
      <c r="M111" t="s">
        <v>7675</v>
      </c>
    </row>
    <row r="112" spans="1:13" s="7" customFormat="1" ht="15" x14ac:dyDescent="0.25">
      <c r="A112" t="s">
        <v>7677</v>
      </c>
      <c r="B112" s="7" t="str">
        <f>CONCATENATE("E.",MID(A112,1,4),".00.00.000")</f>
        <v>E.4.04.00.00.000</v>
      </c>
      <c r="C112" s="7" t="str">
        <f>LEFT(B112,3)</f>
        <v>E.4</v>
      </c>
      <c r="D112" s="7" t="str">
        <f>VLOOKUP(C112,TitoliEntrate,2,FALSE)</f>
        <v>Entrate in conto capitale</v>
      </c>
      <c r="E112" s="184">
        <v>2549</v>
      </c>
      <c r="F112">
        <v>0</v>
      </c>
      <c r="G112" s="9" t="s">
        <v>7676</v>
      </c>
      <c r="H112" s="109"/>
      <c r="I112" s="109">
        <v>2800</v>
      </c>
      <c r="J112" s="109">
        <v>0</v>
      </c>
      <c r="K112" s="109">
        <v>0</v>
      </c>
      <c r="L112" s="109"/>
      <c r="M112" t="s">
        <v>7574</v>
      </c>
    </row>
    <row r="113" spans="1:13" s="7" customFormat="1" ht="15" x14ac:dyDescent="0.25">
      <c r="A113" s="180"/>
      <c r="B113" s="180" t="str">
        <f>CONCATENATE("E.",MID(A113,1,4),".00.00.000")</f>
        <v>E..00.00.000</v>
      </c>
      <c r="C113" s="181" t="s">
        <v>7378</v>
      </c>
      <c r="D113" s="180" t="str">
        <f>VLOOKUP(C113,TitoliEntrate,2,FALSE)</f>
        <v>Entrate in conto capitale</v>
      </c>
      <c r="E113" s="185">
        <v>2550</v>
      </c>
      <c r="F113" s="163">
        <v>0</v>
      </c>
      <c r="G113" s="167" t="s">
        <v>7688</v>
      </c>
      <c r="H113" s="182"/>
      <c r="I113" s="183">
        <v>0</v>
      </c>
      <c r="J113" s="183">
        <v>250000</v>
      </c>
      <c r="K113" s="183">
        <v>128000</v>
      </c>
      <c r="L113" s="183">
        <f>250000-68000</f>
        <v>182000</v>
      </c>
      <c r="M113" s="163" t="s">
        <v>7654</v>
      </c>
    </row>
    <row r="114" spans="1:13" s="7" customFormat="1" ht="15" x14ac:dyDescent="0.25">
      <c r="A114" t="s">
        <v>121</v>
      </c>
      <c r="B114" s="7" t="str">
        <f>CONCATENATE("E.",MID(A114,1,4),".00.00.000")</f>
        <v>E.4.04.00.00.000</v>
      </c>
      <c r="C114" s="7" t="str">
        <f>LEFT(B114,3)</f>
        <v>E.4</v>
      </c>
      <c r="D114" s="7" t="str">
        <f>VLOOKUP(C114,TitoliEntrate,2,FALSE)</f>
        <v>Entrate in conto capitale</v>
      </c>
      <c r="E114" s="184">
        <v>2552</v>
      </c>
      <c r="F114">
        <v>0</v>
      </c>
      <c r="G114" s="9" t="s">
        <v>122</v>
      </c>
      <c r="H114" s="109">
        <v>5490</v>
      </c>
      <c r="I114" s="109">
        <v>20000</v>
      </c>
      <c r="J114" s="109">
        <v>200000</v>
      </c>
      <c r="K114" s="109">
        <v>50000</v>
      </c>
      <c r="L114" s="109">
        <v>50000</v>
      </c>
      <c r="M114" t="s">
        <v>7654</v>
      </c>
    </row>
    <row r="115" spans="1:13" s="7" customFormat="1" ht="15" x14ac:dyDescent="0.25">
      <c r="A115" t="s">
        <v>123</v>
      </c>
      <c r="B115" s="7" t="str">
        <f>CONCATENATE("E.",MID(A115,1,4),".00.00.000")</f>
        <v>E.4.05.00.00.000</v>
      </c>
      <c r="C115" s="7" t="str">
        <f>LEFT(B115,3)</f>
        <v>E.4</v>
      </c>
      <c r="D115" s="7" t="str">
        <f>VLOOKUP(C115,TitoliEntrate,2,FALSE)</f>
        <v>Entrate in conto capitale</v>
      </c>
      <c r="E115" s="184">
        <v>2554</v>
      </c>
      <c r="F115">
        <v>0</v>
      </c>
      <c r="G115" s="9" t="s">
        <v>124</v>
      </c>
      <c r="H115" s="109">
        <v>20000</v>
      </c>
      <c r="I115" s="109">
        <v>10000</v>
      </c>
      <c r="J115" s="109">
        <v>10000</v>
      </c>
      <c r="K115" s="109">
        <v>10000</v>
      </c>
      <c r="L115" s="109">
        <v>10000</v>
      </c>
      <c r="M115" t="s">
        <v>7654</v>
      </c>
    </row>
    <row r="116" spans="1:13" s="7" customFormat="1" ht="15" x14ac:dyDescent="0.25">
      <c r="A116" t="s">
        <v>125</v>
      </c>
      <c r="B116" s="7" t="str">
        <f>CONCATENATE("E.",MID(A116,1,4),".00.00.000")</f>
        <v>E.4.02.00.00.000</v>
      </c>
      <c r="C116" s="7" t="str">
        <f>LEFT(B116,3)</f>
        <v>E.4</v>
      </c>
      <c r="D116" s="7" t="str">
        <f>VLOOKUP(C116,TitoliEntrate,2,FALSE)</f>
        <v>Entrate in conto capitale</v>
      </c>
      <c r="E116" s="184">
        <v>2967</v>
      </c>
      <c r="F116">
        <v>0</v>
      </c>
      <c r="G116" s="9" t="s">
        <v>7571</v>
      </c>
      <c r="H116" s="109">
        <v>10000</v>
      </c>
      <c r="I116" s="109">
        <v>28821</v>
      </c>
      <c r="J116" s="109">
        <v>0</v>
      </c>
      <c r="K116" s="109">
        <v>0</v>
      </c>
      <c r="L116" s="109"/>
      <c r="M116" t="s">
        <v>33</v>
      </c>
    </row>
    <row r="117" spans="1:13" s="7" customFormat="1" ht="45" x14ac:dyDescent="0.25">
      <c r="A117" t="s">
        <v>125</v>
      </c>
      <c r="B117" s="7" t="str">
        <f>CONCATENATE("E.",MID(A117,1,4),".00.00.000")</f>
        <v>E.4.02.00.00.000</v>
      </c>
      <c r="C117" s="7" t="str">
        <f>LEFT(B117,3)</f>
        <v>E.4</v>
      </c>
      <c r="D117" s="7" t="str">
        <f>VLOOKUP(C117,TitoliEntrate,2,FALSE)</f>
        <v>Entrate in conto capitale</v>
      </c>
      <c r="E117" s="184">
        <v>2968</v>
      </c>
      <c r="F117">
        <v>0</v>
      </c>
      <c r="G117" s="9" t="s">
        <v>7437</v>
      </c>
      <c r="H117" s="109">
        <v>41737.17</v>
      </c>
      <c r="I117" s="109"/>
      <c r="J117" s="109"/>
      <c r="K117" s="109"/>
      <c r="L117" s="109"/>
      <c r="M117" t="s">
        <v>7654</v>
      </c>
    </row>
    <row r="118" spans="1:13" s="7" customFormat="1" ht="15" x14ac:dyDescent="0.25">
      <c r="A118" t="s">
        <v>125</v>
      </c>
      <c r="B118" s="7" t="str">
        <f>CONCATENATE("E.",MID(A118,1,4),".00.00.000")</f>
        <v>E.4.02.00.00.000</v>
      </c>
      <c r="C118" s="7" t="str">
        <f>LEFT(B118,3)</f>
        <v>E.4</v>
      </c>
      <c r="D118" s="7" t="str">
        <f>VLOOKUP(C118,TitoliEntrate,2,FALSE)</f>
        <v>Entrate in conto capitale</v>
      </c>
      <c r="E118" s="184">
        <v>2969</v>
      </c>
      <c r="F118">
        <v>0</v>
      </c>
      <c r="G118" s="9" t="s">
        <v>7718</v>
      </c>
      <c r="H118" s="109"/>
      <c r="I118" s="109"/>
      <c r="J118" s="109">
        <v>130000</v>
      </c>
      <c r="K118" s="109">
        <v>0</v>
      </c>
      <c r="L118" s="109">
        <v>0</v>
      </c>
      <c r="M118" t="s">
        <v>7654</v>
      </c>
    </row>
    <row r="119" spans="1:13" s="7" customFormat="1" ht="15" x14ac:dyDescent="0.25">
      <c r="A119" t="s">
        <v>125</v>
      </c>
      <c r="B119" s="7" t="str">
        <f>CONCATENATE("E.",MID(A119,1,4),".00.00.000")</f>
        <v>E.4.02.00.00.000</v>
      </c>
      <c r="C119" s="7" t="str">
        <f>LEFT(B119,3)</f>
        <v>E.4</v>
      </c>
      <c r="D119" s="7" t="str">
        <f>VLOOKUP(C119,TitoliEntrate,2,FALSE)</f>
        <v>Entrate in conto capitale</v>
      </c>
      <c r="E119" s="184">
        <v>2979</v>
      </c>
      <c r="F119">
        <v>0</v>
      </c>
      <c r="G119" s="9" t="s">
        <v>7572</v>
      </c>
      <c r="H119" s="109"/>
      <c r="I119" s="109"/>
      <c r="J119" s="109"/>
      <c r="K119" s="109"/>
      <c r="L119" s="109"/>
      <c r="M119" t="s">
        <v>7654</v>
      </c>
    </row>
    <row r="120" spans="1:13" s="7" customFormat="1" ht="15" x14ac:dyDescent="0.25">
      <c r="A120" t="s">
        <v>130</v>
      </c>
      <c r="B120" s="7" t="str">
        <f>CONCATENATE("E.",MID(A120,1,4),".00.00.000")</f>
        <v>E.4.02.00.00.000</v>
      </c>
      <c r="C120" s="7" t="str">
        <f>LEFT(B120,3)</f>
        <v>E.4</v>
      </c>
      <c r="D120" s="7" t="str">
        <f>VLOOKUP(C120,TitoliEntrate,2,FALSE)</f>
        <v>Entrate in conto capitale</v>
      </c>
      <c r="E120" s="184">
        <v>2980</v>
      </c>
      <c r="F120">
        <v>0</v>
      </c>
      <c r="G120" s="9" t="s">
        <v>7659</v>
      </c>
      <c r="H120" s="109"/>
      <c r="I120" s="109">
        <v>120000</v>
      </c>
      <c r="J120" s="109">
        <v>0</v>
      </c>
      <c r="K120" s="109">
        <v>0</v>
      </c>
      <c r="L120" s="109"/>
      <c r="M120" t="s">
        <v>7654</v>
      </c>
    </row>
    <row r="121" spans="1:13" s="7" customFormat="1" ht="15" x14ac:dyDescent="0.25">
      <c r="A121" t="s">
        <v>7658</v>
      </c>
      <c r="B121" s="7" t="str">
        <f>CONCATENATE("E.",MID(A121,1,4),".00.00.000")</f>
        <v>E.2.01.00.00.000</v>
      </c>
      <c r="C121" s="7" t="str">
        <f>LEFT(B121,3)</f>
        <v>E.2</v>
      </c>
      <c r="D121" s="7" t="str">
        <f>VLOOKUP(C121,TitoliEntrate,2,FALSE)</f>
        <v>Trasferimenti correnti</v>
      </c>
      <c r="E121" s="184">
        <v>3006</v>
      </c>
      <c r="F121">
        <v>0</v>
      </c>
      <c r="G121" s="9" t="s">
        <v>7660</v>
      </c>
      <c r="H121" s="109"/>
      <c r="I121" s="109">
        <v>3000</v>
      </c>
      <c r="J121" s="109">
        <v>3000</v>
      </c>
      <c r="K121" s="109">
        <v>3000</v>
      </c>
      <c r="L121" s="109">
        <v>3000</v>
      </c>
      <c r="M121" s="163" t="s">
        <v>31</v>
      </c>
    </row>
    <row r="122" spans="1:13" s="7" customFormat="1" ht="15" x14ac:dyDescent="0.25">
      <c r="A122" t="s">
        <v>126</v>
      </c>
      <c r="B122" s="7" t="str">
        <f>CONCATENATE("E.",MID(A122,1,4),".00.00.000")</f>
        <v>E.4.03.00.00.000</v>
      </c>
      <c r="C122" s="7" t="str">
        <f>LEFT(B122,3)</f>
        <v>E.4</v>
      </c>
      <c r="D122" s="7" t="str">
        <f>VLOOKUP(C122,TitoliEntrate,2,FALSE)</f>
        <v>Entrate in conto capitale</v>
      </c>
      <c r="E122" s="184">
        <v>3007</v>
      </c>
      <c r="F122">
        <v>0</v>
      </c>
      <c r="G122" s="9" t="s">
        <v>7678</v>
      </c>
      <c r="H122" s="109"/>
      <c r="I122" s="109">
        <v>4000</v>
      </c>
      <c r="J122" s="109">
        <v>19000</v>
      </c>
      <c r="K122" s="109">
        <v>0</v>
      </c>
      <c r="L122" s="109"/>
      <c r="M122" t="s">
        <v>7654</v>
      </c>
    </row>
    <row r="123" spans="1:13" s="7" customFormat="1" ht="15" x14ac:dyDescent="0.25">
      <c r="A123" t="s">
        <v>126</v>
      </c>
      <c r="B123" s="7" t="str">
        <f>CONCATENATE("E.",MID(A123,1,4),".00.00.000")</f>
        <v>E.4.03.00.00.000</v>
      </c>
      <c r="C123" s="7" t="str">
        <f>LEFT(B123,3)</f>
        <v>E.4</v>
      </c>
      <c r="D123" s="7" t="str">
        <f>VLOOKUP(C123,TitoliEntrate,2,FALSE)</f>
        <v>Entrate in conto capitale</v>
      </c>
      <c r="E123" s="184">
        <v>3008</v>
      </c>
      <c r="F123">
        <v>0</v>
      </c>
      <c r="G123" s="9" t="s">
        <v>7573</v>
      </c>
      <c r="H123" s="109"/>
      <c r="I123" s="109">
        <v>135000</v>
      </c>
      <c r="J123" s="109">
        <v>705000</v>
      </c>
      <c r="K123" s="109">
        <v>10000</v>
      </c>
      <c r="L123" s="109">
        <v>10000</v>
      </c>
      <c r="M123" t="s">
        <v>7654</v>
      </c>
    </row>
    <row r="124" spans="1:13" s="7" customFormat="1" ht="15" x14ac:dyDescent="0.25">
      <c r="A124" t="s">
        <v>128</v>
      </c>
      <c r="B124" s="7" t="str">
        <f>CONCATENATE("E.",MID(A124,1,4),".00.00.000")</f>
        <v>E.4.02.00.00.000</v>
      </c>
      <c r="C124" s="7" t="str">
        <f>LEFT(B124,3)</f>
        <v>E.4</v>
      </c>
      <c r="D124" s="7" t="str">
        <f>VLOOKUP(C124,TitoliEntrate,2,FALSE)</f>
        <v>Entrate in conto capitale</v>
      </c>
      <c r="E124" s="184">
        <v>3014</v>
      </c>
      <c r="F124">
        <v>0</v>
      </c>
      <c r="G124" s="9" t="s">
        <v>129</v>
      </c>
      <c r="H124" s="109">
        <v>10000</v>
      </c>
      <c r="I124" s="109">
        <v>5000</v>
      </c>
      <c r="J124" s="109">
        <v>5000</v>
      </c>
      <c r="K124" s="109">
        <v>5000</v>
      </c>
      <c r="L124" s="109">
        <v>5000</v>
      </c>
      <c r="M124" t="s">
        <v>7654</v>
      </c>
    </row>
    <row r="125" spans="1:13" s="7" customFormat="1" ht="15" x14ac:dyDescent="0.25">
      <c r="A125" t="s">
        <v>125</v>
      </c>
      <c r="B125" s="7" t="str">
        <f>CONCATENATE("E.",MID(A125,1,4),".00.00.000")</f>
        <v>E.4.02.00.00.000</v>
      </c>
      <c r="C125" s="7" t="str">
        <f>LEFT(B125,3)</f>
        <v>E.4</v>
      </c>
      <c r="D125" s="7" t="str">
        <f>VLOOKUP(C125,TitoliEntrate,2,FALSE)</f>
        <v>Entrate in conto capitale</v>
      </c>
      <c r="E125" s="184">
        <v>3018</v>
      </c>
      <c r="F125">
        <v>0</v>
      </c>
      <c r="G125" s="9" t="s">
        <v>131</v>
      </c>
      <c r="H125" s="109">
        <v>10000</v>
      </c>
      <c r="I125" s="109"/>
      <c r="J125" s="109"/>
      <c r="K125" s="109"/>
      <c r="L125" s="109"/>
      <c r="M125" t="s">
        <v>7654</v>
      </c>
    </row>
    <row r="126" spans="1:13" s="7" customFormat="1" ht="15" x14ac:dyDescent="0.25">
      <c r="A126" t="s">
        <v>125</v>
      </c>
      <c r="B126" s="7" t="str">
        <f>CONCATENATE("E.",MID(A126,1,4),".00.00.000")</f>
        <v>E.4.02.00.00.000</v>
      </c>
      <c r="C126" s="7" t="str">
        <f>LEFT(B126,3)</f>
        <v>E.4</v>
      </c>
      <c r="D126" s="7" t="str">
        <f>VLOOKUP(C126,TitoliEntrate,2,FALSE)</f>
        <v>Entrate in conto capitale</v>
      </c>
      <c r="E126" s="184">
        <v>3019</v>
      </c>
      <c r="F126">
        <v>0</v>
      </c>
      <c r="G126" s="9" t="s">
        <v>882</v>
      </c>
      <c r="H126" s="109"/>
      <c r="I126" s="109"/>
      <c r="J126" s="109"/>
      <c r="K126" s="109"/>
      <c r="L126" s="109"/>
      <c r="M126" t="s">
        <v>7654</v>
      </c>
    </row>
    <row r="127" spans="1:13" s="7" customFormat="1" ht="30" x14ac:dyDescent="0.25">
      <c r="A127" t="s">
        <v>126</v>
      </c>
      <c r="B127" s="7" t="str">
        <f>CONCATENATE("E.",MID(A127,1,4),".00.00.000")</f>
        <v>E.4.03.00.00.000</v>
      </c>
      <c r="C127" s="7" t="str">
        <f>LEFT(B127,3)</f>
        <v>E.4</v>
      </c>
      <c r="D127" s="7" t="str">
        <f>VLOOKUP(C127,TitoliEntrate,2,FALSE)</f>
        <v>Entrate in conto capitale</v>
      </c>
      <c r="E127" s="184">
        <v>3021</v>
      </c>
      <c r="F127">
        <v>0</v>
      </c>
      <c r="G127" s="9" t="s">
        <v>132</v>
      </c>
      <c r="H127" s="109"/>
      <c r="I127" s="109"/>
      <c r="J127" s="109"/>
      <c r="K127" s="109"/>
      <c r="L127" s="109"/>
      <c r="M127" t="s">
        <v>7654</v>
      </c>
    </row>
    <row r="128" spans="1:13" s="7" customFormat="1" ht="15" x14ac:dyDescent="0.25">
      <c r="A128" t="s">
        <v>127</v>
      </c>
      <c r="B128" s="7" t="str">
        <f>CONCATENATE("E.",MID(A128,1,4),".00.00.000")</f>
        <v>E.4.03.00.00.000</v>
      </c>
      <c r="C128" s="7" t="str">
        <f>LEFT(B128,3)</f>
        <v>E.4</v>
      </c>
      <c r="D128" s="7" t="str">
        <f>VLOOKUP(C128,TitoliEntrate,2,FALSE)</f>
        <v>Entrate in conto capitale</v>
      </c>
      <c r="E128" s="184">
        <v>3025</v>
      </c>
      <c r="F128">
        <v>0</v>
      </c>
      <c r="G128" s="9" t="s">
        <v>7638</v>
      </c>
      <c r="H128" s="109"/>
      <c r="I128" s="109">
        <v>0</v>
      </c>
      <c r="J128" s="109">
        <v>565000</v>
      </c>
      <c r="K128" s="109">
        <v>0</v>
      </c>
      <c r="L128" s="109"/>
      <c r="M128" t="s">
        <v>7654</v>
      </c>
    </row>
    <row r="129" spans="1:13" s="7" customFormat="1" ht="30" x14ac:dyDescent="0.25">
      <c r="A129" t="s">
        <v>127</v>
      </c>
      <c r="B129" s="7" t="str">
        <f>CONCATENATE("E.",MID(A129,1,4),".00.00.000")</f>
        <v>E.4.03.00.00.000</v>
      </c>
      <c r="C129" s="7" t="str">
        <f>LEFT(B129,3)</f>
        <v>E.4</v>
      </c>
      <c r="D129" s="7" t="str">
        <f>VLOOKUP(C129,TitoliEntrate,2,FALSE)</f>
        <v>Entrate in conto capitale</v>
      </c>
      <c r="E129" s="184">
        <v>3027</v>
      </c>
      <c r="F129">
        <v>0</v>
      </c>
      <c r="G129" s="9" t="s">
        <v>133</v>
      </c>
      <c r="H129" s="109"/>
      <c r="I129" s="109"/>
      <c r="J129" s="109"/>
      <c r="K129" s="109"/>
      <c r="L129" s="109"/>
      <c r="M129" t="s">
        <v>7654</v>
      </c>
    </row>
    <row r="130" spans="1:13" s="7" customFormat="1" ht="15" x14ac:dyDescent="0.25">
      <c r="A130" t="s">
        <v>127</v>
      </c>
      <c r="B130" s="7" t="str">
        <f>CONCATENATE("E.",MID(A130,1,4),".00.00.000")</f>
        <v>E.4.03.00.00.000</v>
      </c>
      <c r="C130" s="7" t="str">
        <f>LEFT(B130,3)</f>
        <v>E.4</v>
      </c>
      <c r="D130" s="7" t="str">
        <f>VLOOKUP(C130,TitoliEntrate,2,FALSE)</f>
        <v>Entrate in conto capitale</v>
      </c>
      <c r="E130" s="184">
        <v>3028</v>
      </c>
      <c r="F130">
        <v>0</v>
      </c>
      <c r="G130" s="9" t="s">
        <v>134</v>
      </c>
      <c r="H130" s="109"/>
      <c r="I130" s="109"/>
      <c r="J130" s="109"/>
      <c r="K130" s="109"/>
      <c r="L130" s="109"/>
      <c r="M130" t="s">
        <v>7654</v>
      </c>
    </row>
    <row r="131" spans="1:13" s="7" customFormat="1" ht="15" x14ac:dyDescent="0.25">
      <c r="A131" t="s">
        <v>127</v>
      </c>
      <c r="B131" s="7" t="str">
        <f>CONCATENATE("E.",MID(A131,1,4),".00.00.000")</f>
        <v>E.4.03.00.00.000</v>
      </c>
      <c r="C131" s="7" t="str">
        <f>LEFT(B131,3)</f>
        <v>E.4</v>
      </c>
      <c r="D131" s="7" t="str">
        <f>VLOOKUP(C131,TitoliEntrate,2,FALSE)</f>
        <v>Entrate in conto capitale</v>
      </c>
      <c r="E131" s="184">
        <v>3029</v>
      </c>
      <c r="F131">
        <v>0</v>
      </c>
      <c r="G131" s="9" t="s">
        <v>135</v>
      </c>
      <c r="H131" s="109"/>
      <c r="I131" s="109"/>
      <c r="J131" s="109"/>
      <c r="K131" s="109"/>
      <c r="L131" s="109"/>
      <c r="M131" t="s">
        <v>7654</v>
      </c>
    </row>
    <row r="132" spans="1:13" s="7" customFormat="1" ht="30" x14ac:dyDescent="0.25">
      <c r="A132" t="s">
        <v>127</v>
      </c>
      <c r="B132" s="7" t="str">
        <f>CONCATENATE("E.",MID(A132,1,4),".00.00.000")</f>
        <v>E.4.03.00.00.000</v>
      </c>
      <c r="C132" s="7" t="str">
        <f>LEFT(B132,3)</f>
        <v>E.4</v>
      </c>
      <c r="D132" s="7" t="str">
        <f>VLOOKUP(C132,TitoliEntrate,2,FALSE)</f>
        <v>Entrate in conto capitale</v>
      </c>
      <c r="E132" s="184">
        <v>3030</v>
      </c>
      <c r="F132">
        <v>0</v>
      </c>
      <c r="G132" s="9" t="s">
        <v>136</v>
      </c>
      <c r="H132" s="109"/>
      <c r="I132" s="109"/>
      <c r="J132" s="109"/>
      <c r="K132" s="109"/>
      <c r="L132" s="109"/>
      <c r="M132" t="s">
        <v>7654</v>
      </c>
    </row>
    <row r="133" spans="1:13" s="7" customFormat="1" ht="15" x14ac:dyDescent="0.25">
      <c r="A133" t="s">
        <v>877</v>
      </c>
      <c r="B133" s="7" t="str">
        <f>CONCATENATE("E.",MID(A133,1,4),".00.00.000")</f>
        <v>E.4.03.00.00.000</v>
      </c>
      <c r="C133" s="7" t="str">
        <f>LEFT(B133,3)</f>
        <v>E.4</v>
      </c>
      <c r="D133" s="7" t="str">
        <f>VLOOKUP(C133,TitoliEntrate,2,FALSE)</f>
        <v>Entrate in conto capitale</v>
      </c>
      <c r="E133" s="184">
        <v>3031</v>
      </c>
      <c r="F133">
        <v>0</v>
      </c>
      <c r="G133" s="9" t="s">
        <v>883</v>
      </c>
      <c r="H133" s="109"/>
      <c r="I133" s="109">
        <v>100000</v>
      </c>
      <c r="J133" s="109">
        <v>0</v>
      </c>
      <c r="K133" s="109">
        <v>0</v>
      </c>
      <c r="L133" s="109"/>
      <c r="M133" t="s">
        <v>7654</v>
      </c>
    </row>
    <row r="134" spans="1:13" s="7" customFormat="1" ht="30" x14ac:dyDescent="0.25">
      <c r="A134" t="s">
        <v>126</v>
      </c>
      <c r="B134" s="7" t="str">
        <f>CONCATENATE("E.",MID(A134,1,4),".00.00.000")</f>
        <v>E.4.03.00.00.000</v>
      </c>
      <c r="C134" s="7" t="str">
        <f>LEFT(B134,3)</f>
        <v>E.4</v>
      </c>
      <c r="D134" s="7" t="str">
        <f>VLOOKUP(C134,TitoliEntrate,2,FALSE)</f>
        <v>Entrate in conto capitale</v>
      </c>
      <c r="E134" s="184">
        <v>3032</v>
      </c>
      <c r="F134">
        <v>0</v>
      </c>
      <c r="G134" s="9" t="s">
        <v>7373</v>
      </c>
      <c r="H134" s="109"/>
      <c r="I134" s="109"/>
      <c r="J134" s="109"/>
      <c r="K134" s="109"/>
      <c r="L134" s="109"/>
      <c r="M134" t="s">
        <v>7654</v>
      </c>
    </row>
    <row r="135" spans="1:13" s="7" customFormat="1" ht="15" x14ac:dyDescent="0.25">
      <c r="A135" t="s">
        <v>130</v>
      </c>
      <c r="B135" s="7" t="str">
        <f>CONCATENATE("E.",MID(A135,1,4),".00.00.000")</f>
        <v>E.4.02.00.00.000</v>
      </c>
      <c r="C135" s="7" t="str">
        <f>LEFT(B135,3)</f>
        <v>E.4</v>
      </c>
      <c r="D135" s="7" t="str">
        <f>VLOOKUP(C135,TitoliEntrate,2,FALSE)</f>
        <v>Entrate in conto capitale</v>
      </c>
      <c r="E135" s="184">
        <v>3033</v>
      </c>
      <c r="F135">
        <v>0</v>
      </c>
      <c r="G135" s="9" t="s">
        <v>7371</v>
      </c>
      <c r="H135" s="109"/>
      <c r="I135" s="109"/>
      <c r="J135" s="109"/>
      <c r="K135" s="109"/>
      <c r="L135" s="109"/>
      <c r="M135" t="s">
        <v>31</v>
      </c>
    </row>
    <row r="136" spans="1:13" s="7" customFormat="1" ht="15" x14ac:dyDescent="0.25">
      <c r="A136" t="s">
        <v>878</v>
      </c>
      <c r="B136" s="7" t="str">
        <f>CONCATENATE("E.",MID(A136,1,4),".00.00.000")</f>
        <v>E.4.02.00.00.000</v>
      </c>
      <c r="C136" s="7" t="s">
        <v>7378</v>
      </c>
      <c r="D136" s="7" t="str">
        <f>VLOOKUP(C136,TitoliEntrate,2,FALSE)</f>
        <v>Entrate in conto capitale</v>
      </c>
      <c r="E136" s="184">
        <v>3034</v>
      </c>
      <c r="F136">
        <v>0</v>
      </c>
      <c r="G136" s="9" t="s">
        <v>7451</v>
      </c>
      <c r="H136" s="109">
        <v>90000</v>
      </c>
      <c r="I136" s="109">
        <v>30000</v>
      </c>
      <c r="J136" s="109">
        <v>100000</v>
      </c>
      <c r="K136" s="109"/>
      <c r="L136" s="109">
        <f>+TEntrate[[#This Row],[Previsione 2027]]</f>
        <v>0</v>
      </c>
      <c r="M136" t="s">
        <v>7675</v>
      </c>
    </row>
    <row r="137" spans="1:13" s="7" customFormat="1" ht="15" x14ac:dyDescent="0.25">
      <c r="A137" t="s">
        <v>125</v>
      </c>
      <c r="B137" s="7" t="str">
        <f>CONCATENATE("E.",MID(A137,1,4),".00.00.000")</f>
        <v>E.4.02.00.00.000</v>
      </c>
      <c r="C137" s="7" t="str">
        <f>LEFT(B137,3)</f>
        <v>E.4</v>
      </c>
      <c r="D137" s="7" t="str">
        <f>VLOOKUP(C137,TitoliEntrate,2,FALSE)</f>
        <v>Entrate in conto capitale</v>
      </c>
      <c r="E137" s="184">
        <v>3035</v>
      </c>
      <c r="F137">
        <v>0</v>
      </c>
      <c r="G137" s="9" t="s">
        <v>7597</v>
      </c>
      <c r="H137" s="109"/>
      <c r="I137" s="109"/>
      <c r="J137" s="109"/>
      <c r="K137" s="109"/>
      <c r="L137" s="109"/>
      <c r="M137" t="s">
        <v>7654</v>
      </c>
    </row>
    <row r="138" spans="1:13" s="7" customFormat="1" ht="15" x14ac:dyDescent="0.25">
      <c r="A138" t="s">
        <v>125</v>
      </c>
      <c r="B138" s="7" t="str">
        <f>CONCATENATE("E.",MID(A138,1,4),".00.00.000")</f>
        <v>E.4.02.00.00.000</v>
      </c>
      <c r="C138" s="7" t="str">
        <f>LEFT(B138,3)</f>
        <v>E.4</v>
      </c>
      <c r="D138" s="7" t="str">
        <f>VLOOKUP(C138,TitoliEntrate,2,FALSE)</f>
        <v>Entrate in conto capitale</v>
      </c>
      <c r="E138" s="184">
        <v>3036</v>
      </c>
      <c r="F138">
        <v>0</v>
      </c>
      <c r="G138" s="9" t="s">
        <v>7599</v>
      </c>
      <c r="H138" s="109"/>
      <c r="I138" s="109">
        <v>18500</v>
      </c>
      <c r="J138" s="109">
        <v>5000</v>
      </c>
      <c r="K138" s="109">
        <v>0</v>
      </c>
      <c r="L138" s="109">
        <v>0</v>
      </c>
      <c r="M138" t="s">
        <v>7574</v>
      </c>
    </row>
    <row r="139" spans="1:13" s="7" customFormat="1" ht="15" x14ac:dyDescent="0.25">
      <c r="A139" t="s">
        <v>125</v>
      </c>
      <c r="B139" s="7" t="str">
        <f>CONCATENATE("E.",MID(A139,1,4),".00.00.000")</f>
        <v>E.4.02.00.00.000</v>
      </c>
      <c r="C139" s="7" t="str">
        <f>LEFT(B139,3)</f>
        <v>E.4</v>
      </c>
      <c r="D139" s="7" t="str">
        <f>VLOOKUP(C139,TitoliEntrate,2,FALSE)</f>
        <v>Entrate in conto capitale</v>
      </c>
      <c r="E139" s="184">
        <v>3037</v>
      </c>
      <c r="F139">
        <v>0</v>
      </c>
      <c r="G139" s="9" t="s">
        <v>7601</v>
      </c>
      <c r="H139" s="109">
        <v>25660</v>
      </c>
      <c r="I139" s="109">
        <v>0</v>
      </c>
      <c r="J139" s="109"/>
      <c r="K139" s="109">
        <v>0</v>
      </c>
      <c r="L139" s="109"/>
      <c r="M139" t="s">
        <v>7654</v>
      </c>
    </row>
    <row r="140" spans="1:13" s="7" customFormat="1" ht="30" x14ac:dyDescent="0.25">
      <c r="A140" t="s">
        <v>125</v>
      </c>
      <c r="B140" s="7" t="str">
        <f>CONCATENATE("E.",MID(A140,1,4),".00.00.000")</f>
        <v>E.4.02.00.00.000</v>
      </c>
      <c r="C140" s="7" t="str">
        <f>LEFT(B140,3)</f>
        <v>E.4</v>
      </c>
      <c r="D140" s="7" t="str">
        <f>VLOOKUP(C140,TitoliEntrate,2,FALSE)</f>
        <v>Entrate in conto capitale</v>
      </c>
      <c r="E140" s="184">
        <v>3038</v>
      </c>
      <c r="F140">
        <v>0</v>
      </c>
      <c r="G140" s="9" t="s">
        <v>7589</v>
      </c>
      <c r="H140" s="109">
        <v>65000</v>
      </c>
      <c r="I140" s="109"/>
      <c r="J140" s="109"/>
      <c r="K140" s="109"/>
      <c r="L140" s="109"/>
      <c r="M140" t="s">
        <v>7654</v>
      </c>
    </row>
    <row r="141" spans="1:13" s="7" customFormat="1" ht="15" x14ac:dyDescent="0.25">
      <c r="A141" t="s">
        <v>878</v>
      </c>
      <c r="B141" s="7" t="str">
        <f>CONCATENATE("E.",MID(A141,1,4),".00.00.000")</f>
        <v>E.4.02.00.00.000</v>
      </c>
      <c r="C141" s="7" t="str">
        <f>LEFT(B141,3)</f>
        <v>E.4</v>
      </c>
      <c r="D141" s="7" t="str">
        <f>VLOOKUP(C141,TitoliEntrate,2,FALSE)</f>
        <v>Entrate in conto capitale</v>
      </c>
      <c r="E141" s="184">
        <v>3039</v>
      </c>
      <c r="F141">
        <v>0</v>
      </c>
      <c r="G141" s="9" t="s">
        <v>138</v>
      </c>
      <c r="H141" s="109"/>
      <c r="I141" s="109"/>
      <c r="J141" s="109"/>
      <c r="K141" s="109"/>
      <c r="L141" s="109"/>
      <c r="M141" t="s">
        <v>7654</v>
      </c>
    </row>
    <row r="142" spans="1:13" s="7" customFormat="1" ht="15" x14ac:dyDescent="0.25">
      <c r="A142" t="s">
        <v>130</v>
      </c>
      <c r="B142" s="7" t="str">
        <f>CONCATENATE("E.",MID(A142,1,4),".00.00.000")</f>
        <v>E.4.02.00.00.000</v>
      </c>
      <c r="C142" s="7" t="str">
        <f>LEFT(B142,3)</f>
        <v>E.4</v>
      </c>
      <c r="D142" s="7" t="str">
        <f>VLOOKUP(C142,TitoliEntrate,2,FALSE)</f>
        <v>Entrate in conto capitale</v>
      </c>
      <c r="E142" s="184">
        <v>3041</v>
      </c>
      <c r="F142">
        <v>0</v>
      </c>
      <c r="G142" s="9" t="s">
        <v>7617</v>
      </c>
      <c r="H142" s="109">
        <v>238700</v>
      </c>
      <c r="I142" s="109">
        <v>259807.82</v>
      </c>
      <c r="J142" s="109">
        <v>0</v>
      </c>
      <c r="K142" s="109">
        <v>0</v>
      </c>
      <c r="L142" s="109"/>
      <c r="M142" t="s">
        <v>7654</v>
      </c>
    </row>
    <row r="143" spans="1:13" s="7" customFormat="1" ht="15" x14ac:dyDescent="0.25">
      <c r="A143" t="s">
        <v>7639</v>
      </c>
      <c r="B143" s="7" t="str">
        <f>CONCATENATE("E.",MID(A143,1,4),".00.00.000")</f>
        <v>E.4.02.00.00.000</v>
      </c>
      <c r="C143" s="7" t="str">
        <f>LEFT(B143,3)</f>
        <v>E.4</v>
      </c>
      <c r="D143" s="7" t="str">
        <f>VLOOKUP(C143,TitoliEntrate,2,FALSE)</f>
        <v>Entrate in conto capitale</v>
      </c>
      <c r="E143" s="184">
        <v>3053</v>
      </c>
      <c r="F143">
        <v>0</v>
      </c>
      <c r="G143" s="9" t="s">
        <v>7600</v>
      </c>
      <c r="H143" s="109"/>
      <c r="I143" s="109">
        <v>566000</v>
      </c>
      <c r="J143" s="109">
        <v>0</v>
      </c>
      <c r="K143" s="109">
        <v>0</v>
      </c>
      <c r="L143" s="109"/>
      <c r="M143" t="s">
        <v>7654</v>
      </c>
    </row>
    <row r="144" spans="1:13" s="7" customFormat="1" ht="15" x14ac:dyDescent="0.25">
      <c r="A144" t="s">
        <v>7616</v>
      </c>
      <c r="B144" s="7" t="str">
        <f>CONCATENATE("E.",MID(A144,1,4),".00.00.000")</f>
        <v>E.4.02.00.00.000</v>
      </c>
      <c r="C144" s="7" t="str">
        <f>LEFT(B144,3)</f>
        <v>E.4</v>
      </c>
      <c r="D144" s="7" t="str">
        <f>VLOOKUP(C144,TitoliEntrate,2,FALSE)</f>
        <v>Entrate in conto capitale</v>
      </c>
      <c r="E144" s="184">
        <v>3054</v>
      </c>
      <c r="F144">
        <v>0</v>
      </c>
      <c r="G144" s="9" t="s">
        <v>7615</v>
      </c>
      <c r="H144" s="109">
        <v>18127.62</v>
      </c>
      <c r="I144" s="109">
        <v>40000</v>
      </c>
      <c r="J144" s="109">
        <v>40000</v>
      </c>
      <c r="K144" s="109">
        <v>0</v>
      </c>
      <c r="L144" s="109"/>
      <c r="M144" t="s">
        <v>7654</v>
      </c>
    </row>
    <row r="145" spans="1:16" s="7" customFormat="1" ht="15" x14ac:dyDescent="0.25">
      <c r="A145" t="s">
        <v>139</v>
      </c>
      <c r="B145" s="7" t="str">
        <f>CONCATENATE("E.",MID(A145,1,4),".00.00.000")</f>
        <v>E.7.01.00.00.000</v>
      </c>
      <c r="C145" s="7" t="str">
        <f>LEFT(B145,3)</f>
        <v>E.7</v>
      </c>
      <c r="D145" s="7" t="str">
        <f>VLOOKUP(C145,TitoliEntrate,2,FALSE)</f>
        <v>Anticipazioni da istituto tesoriere/cassiere</v>
      </c>
      <c r="E145" s="184">
        <v>3111</v>
      </c>
      <c r="F145">
        <v>0</v>
      </c>
      <c r="G145" s="9" t="s">
        <v>140</v>
      </c>
      <c r="H145" s="109">
        <v>1500000</v>
      </c>
      <c r="I145" s="109">
        <v>1500000</v>
      </c>
      <c r="J145" s="109">
        <v>1500000</v>
      </c>
      <c r="K145" s="109">
        <v>1500000</v>
      </c>
      <c r="L145" s="109">
        <f>+TEntrate[[#This Row],[Previsione 2027]]</f>
        <v>1500000</v>
      </c>
      <c r="M145" t="s">
        <v>7675</v>
      </c>
    </row>
    <row r="146" spans="1:16" s="7" customFormat="1" ht="15" x14ac:dyDescent="0.25">
      <c r="A146" t="s">
        <v>141</v>
      </c>
      <c r="B146" s="7" t="str">
        <f>CONCATENATE("E.",MID(A146,1,4),".00.00.000")</f>
        <v>E.4.04.00.00.000</v>
      </c>
      <c r="C146" s="7" t="str">
        <f>LEFT(B146,3)</f>
        <v>E.4</v>
      </c>
      <c r="D146" s="7" t="str">
        <f>VLOOKUP(C146,TitoliEntrate,2,FALSE)</f>
        <v>Entrate in conto capitale</v>
      </c>
      <c r="E146" s="184">
        <v>3220</v>
      </c>
      <c r="F146">
        <v>0</v>
      </c>
      <c r="G146" s="9" t="s">
        <v>142</v>
      </c>
      <c r="H146" s="109">
        <v>72000</v>
      </c>
      <c r="I146" s="109">
        <v>72000</v>
      </c>
      <c r="J146" s="109">
        <v>72000</v>
      </c>
      <c r="K146" s="109">
        <v>40000</v>
      </c>
      <c r="L146" s="109">
        <v>40000</v>
      </c>
      <c r="M146" t="s">
        <v>7654</v>
      </c>
    </row>
    <row r="147" spans="1:16" s="7" customFormat="1" ht="15" x14ac:dyDescent="0.25">
      <c r="A147" t="s">
        <v>143</v>
      </c>
      <c r="B147" s="161" t="str">
        <f>CONCATENATE("E.",MID(A147,1,4),".00.00.000")</f>
        <v>E.4.05.00.00.000</v>
      </c>
      <c r="C147" s="7" t="s">
        <v>7378</v>
      </c>
      <c r="D147" s="161" t="str">
        <f>VLOOKUP(C147,TitoliEntrate,2,FALSE)</f>
        <v>Entrate in conto capitale</v>
      </c>
      <c r="E147" s="185">
        <v>3249</v>
      </c>
      <c r="F147" s="163">
        <v>0</v>
      </c>
      <c r="G147" s="167" t="s">
        <v>7712</v>
      </c>
      <c r="H147" s="182"/>
      <c r="I147" s="183"/>
      <c r="J147" s="183">
        <v>80000</v>
      </c>
      <c r="K147" s="183">
        <v>80000</v>
      </c>
      <c r="L147" s="183">
        <v>80000</v>
      </c>
      <c r="M147" t="s">
        <v>7654</v>
      </c>
    </row>
    <row r="148" spans="1:16" s="7" customFormat="1" ht="15" x14ac:dyDescent="0.25">
      <c r="A148" t="s">
        <v>143</v>
      </c>
      <c r="B148" s="7" t="str">
        <f>CONCATENATE("E.",MID(A148,1,4),".00.00.000")</f>
        <v>E.4.05.00.00.000</v>
      </c>
      <c r="C148" s="7" t="str">
        <f>LEFT(B148,3)</f>
        <v>E.4</v>
      </c>
      <c r="D148" s="7" t="str">
        <f>VLOOKUP(C148,TitoliEntrate,2,FALSE)</f>
        <v>Entrate in conto capitale</v>
      </c>
      <c r="E148" s="184">
        <v>3250</v>
      </c>
      <c r="F148">
        <v>0</v>
      </c>
      <c r="G148" s="9" t="s">
        <v>144</v>
      </c>
      <c r="H148" s="109">
        <v>80000</v>
      </c>
      <c r="I148" s="109">
        <v>50000</v>
      </c>
      <c r="J148" s="109">
        <v>50000</v>
      </c>
      <c r="K148" s="109">
        <v>50000</v>
      </c>
      <c r="L148" s="109">
        <v>50000</v>
      </c>
      <c r="M148" t="s">
        <v>7654</v>
      </c>
    </row>
    <row r="149" spans="1:16" s="7" customFormat="1" ht="15" x14ac:dyDescent="0.25">
      <c r="A149" t="s">
        <v>143</v>
      </c>
      <c r="B149" s="7" t="str">
        <f>CONCATENATE("E.",MID(A149,1,4),".00.00.000")</f>
        <v>E.4.05.00.00.000</v>
      </c>
      <c r="C149" s="7" t="str">
        <f>LEFT(B149,3)</f>
        <v>E.4</v>
      </c>
      <c r="D149" s="7" t="str">
        <f>VLOOKUP(C149,TitoliEntrate,2,FALSE)</f>
        <v>Entrate in conto capitale</v>
      </c>
      <c r="E149" s="184">
        <v>3255</v>
      </c>
      <c r="F149">
        <v>0</v>
      </c>
      <c r="G149" s="9" t="s">
        <v>145</v>
      </c>
      <c r="H149" s="109">
        <v>130000</v>
      </c>
      <c r="I149" s="109">
        <v>80000</v>
      </c>
      <c r="J149" s="109">
        <v>150000</v>
      </c>
      <c r="K149" s="109">
        <v>50000</v>
      </c>
      <c r="L149" s="109">
        <v>150000</v>
      </c>
      <c r="M149" t="s">
        <v>7654</v>
      </c>
    </row>
    <row r="150" spans="1:16" s="7" customFormat="1" ht="15" x14ac:dyDescent="0.25">
      <c r="A150" t="s">
        <v>143</v>
      </c>
      <c r="B150" s="7" t="str">
        <f>CONCATENATE("E.",MID(A150,1,4),".00.00.000")</f>
        <v>E.4.05.00.00.000</v>
      </c>
      <c r="C150" s="7" t="str">
        <f>LEFT(B150,3)</f>
        <v>E.4</v>
      </c>
      <c r="D150" s="7" t="str">
        <f>VLOOKUP(C150,TitoliEntrate,2,FALSE)</f>
        <v>Entrate in conto capitale</v>
      </c>
      <c r="E150" s="184">
        <v>3256</v>
      </c>
      <c r="F150">
        <v>0</v>
      </c>
      <c r="G150" s="9" t="s">
        <v>146</v>
      </c>
      <c r="H150" s="109">
        <v>140500</v>
      </c>
      <c r="I150" s="109">
        <v>130000</v>
      </c>
      <c r="J150" s="109">
        <v>200000</v>
      </c>
      <c r="K150" s="109">
        <v>100000</v>
      </c>
      <c r="L150" s="109">
        <v>200000</v>
      </c>
      <c r="M150" t="s">
        <v>7654</v>
      </c>
    </row>
    <row r="151" spans="1:16" s="7" customFormat="1" ht="15" x14ac:dyDescent="0.25">
      <c r="A151" t="s">
        <v>143</v>
      </c>
      <c r="B151" s="7" t="str">
        <f>CONCATENATE("E.",MID(A151,1,4),".00.00.000")</f>
        <v>E.4.05.00.00.000</v>
      </c>
      <c r="C151" s="7" t="str">
        <f>LEFT(B151,3)</f>
        <v>E.4</v>
      </c>
      <c r="D151" s="7" t="str">
        <f>VLOOKUP(C151,TitoliEntrate,2,FALSE)</f>
        <v>Entrate in conto capitale</v>
      </c>
      <c r="E151" s="184">
        <v>3257</v>
      </c>
      <c r="F151">
        <v>0</v>
      </c>
      <c r="G151" s="9" t="s">
        <v>147</v>
      </c>
      <c r="H151" s="109">
        <v>5000</v>
      </c>
      <c r="I151" s="109">
        <v>5000</v>
      </c>
      <c r="J151" s="109">
        <v>5000</v>
      </c>
      <c r="K151" s="109">
        <v>5000</v>
      </c>
      <c r="L151" s="109">
        <v>5000</v>
      </c>
      <c r="M151" t="s">
        <v>7654</v>
      </c>
    </row>
    <row r="152" spans="1:16" s="7" customFormat="1" ht="15" x14ac:dyDescent="0.25">
      <c r="A152" t="s">
        <v>137</v>
      </c>
      <c r="B152" s="7" t="str">
        <f>CONCATENATE("E.",MID(A152,1,4),".00.00.000")</f>
        <v>E.4.02.00.00.000</v>
      </c>
      <c r="C152" s="7" t="str">
        <f>LEFT(B152,3)</f>
        <v>E.4</v>
      </c>
      <c r="D152" s="7" t="str">
        <f>VLOOKUP(C152,TitoliEntrate,2,FALSE)</f>
        <v>Entrate in conto capitale</v>
      </c>
      <c r="E152" s="184">
        <v>3258</v>
      </c>
      <c r="F152">
        <v>0</v>
      </c>
      <c r="G152" s="9" t="s">
        <v>884</v>
      </c>
      <c r="H152" s="109">
        <v>150000</v>
      </c>
      <c r="I152" s="109">
        <v>100000</v>
      </c>
      <c r="J152" s="109">
        <v>100000</v>
      </c>
      <c r="K152" s="109">
        <v>100000</v>
      </c>
      <c r="L152" s="109">
        <v>100000</v>
      </c>
      <c r="M152" t="s">
        <v>7654</v>
      </c>
    </row>
    <row r="153" spans="1:16" s="7" customFormat="1" ht="15" x14ac:dyDescent="0.25">
      <c r="A153" t="s">
        <v>137</v>
      </c>
      <c r="B153" s="7" t="str">
        <f>CONCATENATE("E.",MID(A153,1,4),".00.00.000")</f>
        <v>E.4.02.00.00.000</v>
      </c>
      <c r="C153" s="7" t="str">
        <f>LEFT(B153,3)</f>
        <v>E.4</v>
      </c>
      <c r="D153" s="7" t="str">
        <f>VLOOKUP(C153,TitoliEntrate,2,FALSE)</f>
        <v>Entrate in conto capitale</v>
      </c>
      <c r="E153" s="184">
        <v>3266</v>
      </c>
      <c r="F153">
        <v>0</v>
      </c>
      <c r="G153" s="9" t="s">
        <v>148</v>
      </c>
      <c r="H153" s="109"/>
      <c r="I153" s="109"/>
      <c r="J153" s="109"/>
      <c r="K153" s="109"/>
      <c r="L153" s="109"/>
      <c r="M153" t="s">
        <v>7654</v>
      </c>
    </row>
    <row r="154" spans="1:16" s="7" customFormat="1" ht="15" x14ac:dyDescent="0.25">
      <c r="A154" t="s">
        <v>141</v>
      </c>
      <c r="B154" s="7" t="str">
        <f>CONCATENATE("E.",MID(A154,1,4),".00.00.000")</f>
        <v>E.4.04.00.00.000</v>
      </c>
      <c r="C154" s="7" t="str">
        <f>LEFT(B154,3)</f>
        <v>E.4</v>
      </c>
      <c r="D154" s="7" t="str">
        <f>VLOOKUP(C154,TitoliEntrate,2,FALSE)</f>
        <v>Entrate in conto capitale</v>
      </c>
      <c r="E154" s="184">
        <v>3350</v>
      </c>
      <c r="F154">
        <v>0</v>
      </c>
      <c r="G154" s="9" t="s">
        <v>149</v>
      </c>
      <c r="H154" s="109">
        <v>50000</v>
      </c>
      <c r="I154" s="109">
        <v>69106.75</v>
      </c>
      <c r="J154" s="109">
        <v>70000</v>
      </c>
      <c r="K154" s="109">
        <v>70000</v>
      </c>
      <c r="L154" s="109">
        <v>70000</v>
      </c>
      <c r="M154" t="s">
        <v>7654</v>
      </c>
    </row>
    <row r="155" spans="1:16" s="7" customFormat="1" ht="15" x14ac:dyDescent="0.25">
      <c r="A155" t="s">
        <v>137</v>
      </c>
      <c r="B155" s="7" t="str">
        <f>CONCATENATE("E.",MID(A155,1,4),".00.00.000")</f>
        <v>E.4.02.00.00.000</v>
      </c>
      <c r="C155" s="7" t="str">
        <f>LEFT(B155,3)</f>
        <v>E.4</v>
      </c>
      <c r="D155" s="7" t="str">
        <f>VLOOKUP(C155,TitoliEntrate,2,FALSE)</f>
        <v>Entrate in conto capitale</v>
      </c>
      <c r="E155" s="184">
        <v>3355</v>
      </c>
      <c r="F155">
        <v>0</v>
      </c>
      <c r="G155" s="9" t="s">
        <v>7433</v>
      </c>
      <c r="H155" s="109"/>
      <c r="I155" s="109">
        <v>50000</v>
      </c>
      <c r="J155" s="109">
        <v>20000</v>
      </c>
      <c r="K155" s="109">
        <v>20000</v>
      </c>
      <c r="L155" s="109">
        <v>20000</v>
      </c>
      <c r="M155" t="s">
        <v>7654</v>
      </c>
    </row>
    <row r="156" spans="1:16" s="7" customFormat="1" ht="30" x14ac:dyDescent="0.25">
      <c r="A156" t="s">
        <v>82</v>
      </c>
      <c r="B156" s="7" t="str">
        <f>CONCATENATE("E.",MID(A156,1,4),".00.00.000")</f>
        <v>E.3.01.00.00.000</v>
      </c>
      <c r="C156" s="7" t="str">
        <f>LEFT(B156,3)</f>
        <v>E.3</v>
      </c>
      <c r="D156" s="7" t="str">
        <f>VLOOKUP(C156,TitoliEntrate,2,FALSE)</f>
        <v>Entrate extratributarie</v>
      </c>
      <c r="E156" s="184">
        <v>3789</v>
      </c>
      <c r="F156">
        <v>0</v>
      </c>
      <c r="G156" s="9" t="s">
        <v>7448</v>
      </c>
      <c r="H156" s="109"/>
      <c r="I156" s="109"/>
      <c r="J156" s="109"/>
      <c r="K156" s="109"/>
      <c r="L156" s="109"/>
      <c r="M156" t="s">
        <v>31</v>
      </c>
    </row>
    <row r="157" spans="1:16" s="7" customFormat="1" ht="15" x14ac:dyDescent="0.25">
      <c r="A157" t="s">
        <v>150</v>
      </c>
      <c r="B157" s="7" t="str">
        <f>CONCATENATE("E.",MID(A157,1,4),".00.00.000")</f>
        <v>E.9.01.00.00.000</v>
      </c>
      <c r="C157" s="7" t="str">
        <f>LEFT(B157,3)</f>
        <v>E.9</v>
      </c>
      <c r="D157" s="7" t="str">
        <f>VLOOKUP(C157,TitoliEntrate,2,FALSE)</f>
        <v>Entrate per conto terzi e partite di giro</v>
      </c>
      <c r="E157" s="184">
        <v>3840</v>
      </c>
      <c r="F157">
        <v>0</v>
      </c>
      <c r="G157" s="9" t="s">
        <v>151</v>
      </c>
      <c r="H157" s="109">
        <v>1000</v>
      </c>
      <c r="I157" s="109">
        <v>1000</v>
      </c>
      <c r="J157" s="109">
        <v>5000</v>
      </c>
      <c r="K157" s="109">
        <v>5000</v>
      </c>
      <c r="L157" s="109">
        <v>5000</v>
      </c>
      <c r="M157" t="s">
        <v>7675</v>
      </c>
    </row>
    <row r="158" spans="1:16" s="7" customFormat="1" ht="15" x14ac:dyDescent="0.25">
      <c r="A158" t="s">
        <v>150</v>
      </c>
      <c r="B158" s="7" t="str">
        <f>CONCATENATE("E.",MID(A158,1,4),".00.00.000")</f>
        <v>E.9.01.00.00.000</v>
      </c>
      <c r="C158" s="7" t="str">
        <f>LEFT(B158,3)</f>
        <v>E.9</v>
      </c>
      <c r="D158" s="7" t="str">
        <f>VLOOKUP(C158,TitoliEntrate,2,FALSE)</f>
        <v>Entrate per conto terzi e partite di giro</v>
      </c>
      <c r="E158" s="184">
        <v>3841</v>
      </c>
      <c r="F158">
        <v>0</v>
      </c>
      <c r="G158" s="9" t="s">
        <v>152</v>
      </c>
      <c r="H158" s="109">
        <v>150000</v>
      </c>
      <c r="I158" s="109">
        <v>150000</v>
      </c>
      <c r="J158" s="109">
        <v>200000</v>
      </c>
      <c r="K158" s="109">
        <v>200000</v>
      </c>
      <c r="L158" s="109">
        <v>200000</v>
      </c>
      <c r="M158" t="s">
        <v>7675</v>
      </c>
      <c r="P158" s="7">
        <f>SUBTOTAL(9,P144:P157)</f>
        <v>0</v>
      </c>
    </row>
    <row r="159" spans="1:16" s="7" customFormat="1" ht="15" x14ac:dyDescent="0.25">
      <c r="A159" t="s">
        <v>150</v>
      </c>
      <c r="B159" s="7" t="str">
        <f>CONCATENATE("E.",MID(A159,1,4),".00.00.000")</f>
        <v>E.9.01.00.00.000</v>
      </c>
      <c r="C159" s="7" t="str">
        <f>LEFT(B159,3)</f>
        <v>E.9</v>
      </c>
      <c r="D159" s="7" t="str">
        <f>VLOOKUP(C159,TitoliEntrate,2,FALSE)</f>
        <v>Entrate per conto terzi e partite di giro</v>
      </c>
      <c r="E159" s="184">
        <v>3842</v>
      </c>
      <c r="F159">
        <v>0</v>
      </c>
      <c r="G159" s="9" t="s">
        <v>153</v>
      </c>
      <c r="H159" s="109">
        <v>50000</v>
      </c>
      <c r="I159" s="109">
        <v>50000</v>
      </c>
      <c r="J159" s="109">
        <v>100000</v>
      </c>
      <c r="K159" s="109">
        <v>100000</v>
      </c>
      <c r="L159" s="109">
        <v>100000</v>
      </c>
      <c r="M159" t="s">
        <v>7675</v>
      </c>
    </row>
    <row r="160" spans="1:16" s="7" customFormat="1" ht="15" x14ac:dyDescent="0.25">
      <c r="A160" t="s">
        <v>150</v>
      </c>
      <c r="B160" s="7" t="str">
        <f>CONCATENATE("E.",MID(A160,1,4),".00.00.000")</f>
        <v>E.9.01.00.00.000</v>
      </c>
      <c r="C160" s="7" t="str">
        <f>LEFT(B160,3)</f>
        <v>E.9</v>
      </c>
      <c r="D160" s="7" t="str">
        <f>VLOOKUP(C160,TitoliEntrate,2,FALSE)</f>
        <v>Entrate per conto terzi e partite di giro</v>
      </c>
      <c r="E160" s="184">
        <v>3846</v>
      </c>
      <c r="F160">
        <v>0</v>
      </c>
      <c r="G160" s="9" t="s">
        <v>154</v>
      </c>
      <c r="H160" s="109">
        <v>1000</v>
      </c>
      <c r="I160" s="109">
        <v>1000</v>
      </c>
      <c r="J160" s="109">
        <v>1000</v>
      </c>
      <c r="K160" s="109">
        <v>1000</v>
      </c>
      <c r="L160" s="109">
        <v>1000</v>
      </c>
      <c r="M160" t="s">
        <v>7675</v>
      </c>
    </row>
    <row r="161" spans="1:13" s="7" customFormat="1" ht="15" x14ac:dyDescent="0.25">
      <c r="A161" t="s">
        <v>155</v>
      </c>
      <c r="B161" s="7" t="str">
        <f>CONCATENATE("E.",MID(A161,1,4),".00.00.000")</f>
        <v>E.9.01.00.00.000</v>
      </c>
      <c r="C161" s="7" t="str">
        <f>LEFT(B161,3)</f>
        <v>E.9</v>
      </c>
      <c r="D161" s="7" t="str">
        <f>VLOOKUP(C161,TitoliEntrate,2,FALSE)</f>
        <v>Entrate per conto terzi e partite di giro</v>
      </c>
      <c r="E161" s="184">
        <v>3850</v>
      </c>
      <c r="F161">
        <v>0</v>
      </c>
      <c r="G161" s="9" t="s">
        <v>156</v>
      </c>
      <c r="H161" s="109">
        <v>350000</v>
      </c>
      <c r="I161" s="109">
        <v>350000</v>
      </c>
      <c r="J161" s="109">
        <v>400000</v>
      </c>
      <c r="K161" s="109">
        <v>400000</v>
      </c>
      <c r="L161" s="109">
        <v>400000</v>
      </c>
      <c r="M161" t="s">
        <v>7675</v>
      </c>
    </row>
    <row r="162" spans="1:13" s="7" customFormat="1" ht="15" x14ac:dyDescent="0.25">
      <c r="A162" t="s">
        <v>155</v>
      </c>
      <c r="B162" s="7" t="str">
        <f>CONCATENATE("E.",MID(A162,1,4),".00.00.000")</f>
        <v>E.9.01.00.00.000</v>
      </c>
      <c r="C162" s="7" t="str">
        <f>LEFT(B162,3)</f>
        <v>E.9</v>
      </c>
      <c r="D162" s="7" t="str">
        <f>VLOOKUP(C162,TitoliEntrate,2,FALSE)</f>
        <v>Entrate per conto terzi e partite di giro</v>
      </c>
      <c r="E162" s="184">
        <v>3851</v>
      </c>
      <c r="F162">
        <v>0</v>
      </c>
      <c r="G162" s="9" t="s">
        <v>157</v>
      </c>
      <c r="H162" s="109">
        <v>150000</v>
      </c>
      <c r="I162" s="109">
        <v>100000</v>
      </c>
      <c r="J162" s="109">
        <v>100000</v>
      </c>
      <c r="K162" s="109">
        <v>100000</v>
      </c>
      <c r="L162" s="109">
        <v>100000</v>
      </c>
      <c r="M162" t="s">
        <v>7675</v>
      </c>
    </row>
    <row r="163" spans="1:13" s="7" customFormat="1" ht="15" x14ac:dyDescent="0.25">
      <c r="A163" t="s">
        <v>158</v>
      </c>
      <c r="B163" s="7" t="str">
        <f>CONCATENATE("E.",MID(A163,1,4),".00.00.000")</f>
        <v>E.9.01.00.00.000</v>
      </c>
      <c r="C163" s="7" t="str">
        <f>LEFT(B163,3)</f>
        <v>E.9</v>
      </c>
      <c r="D163" s="7" t="str">
        <f>VLOOKUP(C163,TitoliEntrate,2,FALSE)</f>
        <v>Entrate per conto terzi e partite di giro</v>
      </c>
      <c r="E163" s="184">
        <v>3860</v>
      </c>
      <c r="F163">
        <v>0</v>
      </c>
      <c r="G163" s="9" t="s">
        <v>159</v>
      </c>
      <c r="H163" s="109">
        <v>5000</v>
      </c>
      <c r="I163" s="109">
        <v>5000</v>
      </c>
      <c r="J163" s="109">
        <v>5000</v>
      </c>
      <c r="K163" s="109">
        <v>5000</v>
      </c>
      <c r="L163" s="109">
        <v>5000</v>
      </c>
      <c r="M163" t="s">
        <v>7675</v>
      </c>
    </row>
    <row r="164" spans="1:13" s="7" customFormat="1" ht="15" x14ac:dyDescent="0.25">
      <c r="A164" t="s">
        <v>160</v>
      </c>
      <c r="B164" s="7" t="str">
        <f>CONCATENATE("E.",MID(A164,1,4),".00.00.000")</f>
        <v>E.9.02.00.00.000</v>
      </c>
      <c r="C164" s="7" t="str">
        <f>LEFT(B164,3)</f>
        <v>E.9</v>
      </c>
      <c r="D164" s="7" t="str">
        <f>VLOOKUP(C164,TitoliEntrate,2,FALSE)</f>
        <v>Entrate per conto terzi e partite di giro</v>
      </c>
      <c r="E164" s="184">
        <v>3870</v>
      </c>
      <c r="F164">
        <v>0</v>
      </c>
      <c r="G164" s="9" t="s">
        <v>161</v>
      </c>
      <c r="H164" s="109">
        <v>50000</v>
      </c>
      <c r="I164" s="109">
        <v>50000</v>
      </c>
      <c r="J164" s="109">
        <v>50000</v>
      </c>
      <c r="K164" s="109">
        <v>50000</v>
      </c>
      <c r="L164" s="109">
        <v>50000</v>
      </c>
      <c r="M164" t="s">
        <v>7675</v>
      </c>
    </row>
    <row r="165" spans="1:13" s="7" customFormat="1" ht="15" x14ac:dyDescent="0.25">
      <c r="A165" t="s">
        <v>160</v>
      </c>
      <c r="B165" s="7" t="str">
        <f>CONCATENATE("E.",MID(A165,1,4),".00.00.000")</f>
        <v>E.9.02.00.00.000</v>
      </c>
      <c r="C165" s="7" t="str">
        <f>LEFT(B165,3)</f>
        <v>E.9</v>
      </c>
      <c r="D165" s="7" t="str">
        <f>VLOOKUP(C165,TitoliEntrate,2,FALSE)</f>
        <v>Entrate per conto terzi e partite di giro</v>
      </c>
      <c r="E165" s="184">
        <v>3871</v>
      </c>
      <c r="F165">
        <v>0</v>
      </c>
      <c r="G165" s="9" t="s">
        <v>162</v>
      </c>
      <c r="H165" s="109">
        <v>5000</v>
      </c>
      <c r="I165" s="109">
        <v>5000</v>
      </c>
      <c r="J165" s="109">
        <v>1000</v>
      </c>
      <c r="K165" s="109">
        <v>1000</v>
      </c>
      <c r="L165" s="109">
        <v>1000</v>
      </c>
      <c r="M165" t="s">
        <v>33</v>
      </c>
    </row>
    <row r="166" spans="1:13" s="7" customFormat="1" ht="15" x14ac:dyDescent="0.25">
      <c r="A166" t="s">
        <v>160</v>
      </c>
      <c r="B166" s="7" t="str">
        <f>CONCATENATE("E.",MID(A166,1,4),".00.00.000")</f>
        <v>E.9.02.00.00.000</v>
      </c>
      <c r="C166" s="7" t="str">
        <f>LEFT(B166,3)</f>
        <v>E.9</v>
      </c>
      <c r="D166" s="7" t="str">
        <f>VLOOKUP(C166,TitoliEntrate,2,FALSE)</f>
        <v>Entrate per conto terzi e partite di giro</v>
      </c>
      <c r="E166" s="184">
        <v>3875</v>
      </c>
      <c r="F166">
        <v>0</v>
      </c>
      <c r="G166" s="9" t="s">
        <v>163</v>
      </c>
      <c r="H166" s="109">
        <v>80000</v>
      </c>
      <c r="I166" s="109">
        <v>80000</v>
      </c>
      <c r="J166" s="109">
        <v>80000</v>
      </c>
      <c r="K166" s="109">
        <v>80000</v>
      </c>
      <c r="L166" s="109">
        <v>80000</v>
      </c>
      <c r="M166" t="s">
        <v>7654</v>
      </c>
    </row>
    <row r="167" spans="1:13" s="7" customFormat="1" ht="15" x14ac:dyDescent="0.25">
      <c r="A167" t="s">
        <v>164</v>
      </c>
      <c r="B167" s="7" t="str">
        <f>CONCATENATE("E.",MID(A167,1,4),".00.00.000")</f>
        <v>E.9.02.00.00.000</v>
      </c>
      <c r="C167" s="7" t="str">
        <f>LEFT(B167,3)</f>
        <v>E.9</v>
      </c>
      <c r="D167" s="7" t="str">
        <f>VLOOKUP(C167,TitoliEntrate,2,FALSE)</f>
        <v>Entrate per conto terzi e partite di giro</v>
      </c>
      <c r="E167" s="184">
        <v>3900</v>
      </c>
      <c r="F167">
        <v>0</v>
      </c>
      <c r="G167" s="9" t="s">
        <v>165</v>
      </c>
      <c r="H167" s="109">
        <v>250000</v>
      </c>
      <c r="I167" s="109">
        <v>250000</v>
      </c>
      <c r="J167" s="109">
        <v>250000</v>
      </c>
      <c r="K167" s="109">
        <v>250000</v>
      </c>
      <c r="L167" s="109">
        <v>250000</v>
      </c>
      <c r="M167" t="s">
        <v>7675</v>
      </c>
    </row>
    <row r="168" spans="1:13" s="7" customFormat="1" ht="15" x14ac:dyDescent="0.25">
      <c r="A168" t="s">
        <v>164</v>
      </c>
      <c r="B168" s="7" t="str">
        <f>CONCATENATE("E.",MID(A168,1,4),".00.00.000")</f>
        <v>E.9.02.00.00.000</v>
      </c>
      <c r="C168" s="7" t="str">
        <f>LEFT(B168,3)</f>
        <v>E.9</v>
      </c>
      <c r="D168" s="7" t="str">
        <f>VLOOKUP(C168,TitoliEntrate,2,FALSE)</f>
        <v>Entrate per conto terzi e partite di giro</v>
      </c>
      <c r="E168" s="184">
        <v>3901</v>
      </c>
      <c r="F168">
        <v>0</v>
      </c>
      <c r="G168" s="9" t="s">
        <v>166</v>
      </c>
      <c r="H168" s="109">
        <v>40000</v>
      </c>
      <c r="I168" s="109">
        <v>40000</v>
      </c>
      <c r="J168" s="109">
        <v>40000</v>
      </c>
      <c r="K168" s="109">
        <v>40000</v>
      </c>
      <c r="L168" s="109">
        <v>40000</v>
      </c>
      <c r="M168" t="s">
        <v>7675</v>
      </c>
    </row>
    <row r="169" spans="1:13" s="7" customFormat="1" ht="15" x14ac:dyDescent="0.25">
      <c r="A169" t="s">
        <v>167</v>
      </c>
      <c r="B169" s="7" t="str">
        <f>CONCATENATE("E.",MID(A169,1,4),".00.00.000")</f>
        <v>E.9.02.00.00.000</v>
      </c>
      <c r="C169" s="7" t="str">
        <f>LEFT(B169,3)</f>
        <v>E.9</v>
      </c>
      <c r="D169" s="7" t="str">
        <f>VLOOKUP(C169,TitoliEntrate,2,FALSE)</f>
        <v>Entrate per conto terzi e partite di giro</v>
      </c>
      <c r="E169" s="184">
        <v>3910</v>
      </c>
      <c r="F169">
        <v>0</v>
      </c>
      <c r="G169" s="9" t="s">
        <v>168</v>
      </c>
      <c r="H169" s="109">
        <v>80000</v>
      </c>
      <c r="I169" s="109">
        <v>80000</v>
      </c>
      <c r="J169" s="109">
        <v>80000</v>
      </c>
      <c r="K169" s="109">
        <v>80000</v>
      </c>
      <c r="L169" s="109">
        <v>80000</v>
      </c>
      <c r="M169" t="s">
        <v>7675</v>
      </c>
    </row>
    <row r="170" spans="1:13" s="7" customFormat="1" ht="15" x14ac:dyDescent="0.25">
      <c r="A170" t="s">
        <v>169</v>
      </c>
      <c r="B170" s="7" t="str">
        <f>CONCATENATE("E.",MID(A170,1,4),".00.00.000")</f>
        <v>E.9.01.00.00.000</v>
      </c>
      <c r="C170" s="7" t="str">
        <f>LEFT(B170,3)</f>
        <v>E.9</v>
      </c>
      <c r="D170" s="7" t="str">
        <f>VLOOKUP(C170,TitoliEntrate,2,FALSE)</f>
        <v>Entrate per conto terzi e partite di giro</v>
      </c>
      <c r="E170" s="184">
        <v>3950</v>
      </c>
      <c r="F170">
        <v>0</v>
      </c>
      <c r="G170" s="9" t="s">
        <v>170</v>
      </c>
      <c r="H170" s="109">
        <v>12500</v>
      </c>
      <c r="I170" s="109">
        <v>12500</v>
      </c>
      <c r="J170" s="109">
        <v>12500</v>
      </c>
      <c r="K170" s="109">
        <v>12500</v>
      </c>
      <c r="L170" s="109">
        <v>12500</v>
      </c>
      <c r="M170" t="s">
        <v>7675</v>
      </c>
    </row>
    <row r="171" spans="1:13" s="7" customFormat="1" ht="15" x14ac:dyDescent="0.25">
      <c r="A171" t="s">
        <v>164</v>
      </c>
      <c r="B171" s="7" t="str">
        <f>CONCATENATE("E.",MID(A171,1,4),".00.00.000")</f>
        <v>E.9.02.00.00.000</v>
      </c>
      <c r="C171" s="7" t="str">
        <f>LEFT(B171,3)</f>
        <v>E.9</v>
      </c>
      <c r="D171" s="7" t="str">
        <f>VLOOKUP(C171,TitoliEntrate,2,FALSE)</f>
        <v>Entrate per conto terzi e partite di giro</v>
      </c>
      <c r="E171" s="184">
        <v>3986</v>
      </c>
      <c r="F171">
        <v>0</v>
      </c>
      <c r="G171" s="9" t="s">
        <v>171</v>
      </c>
      <c r="H171" s="109">
        <v>35000</v>
      </c>
      <c r="I171" s="109">
        <v>35000</v>
      </c>
      <c r="J171" s="109">
        <v>35000</v>
      </c>
      <c r="K171" s="109">
        <v>35000</v>
      </c>
      <c r="L171" s="109">
        <v>35000</v>
      </c>
      <c r="M171" t="s">
        <v>7654</v>
      </c>
    </row>
    <row r="172" spans="1:13" s="7" customFormat="1" ht="15" x14ac:dyDescent="0.25">
      <c r="A172" t="s">
        <v>7408</v>
      </c>
      <c r="B172" s="7" t="str">
        <f>CONCATENATE("E.",MID(A172,1,4),".00.00.000")</f>
        <v>E.9.01.00.00.000</v>
      </c>
      <c r="C172" s="7" t="str">
        <f>LEFT(B172,3)</f>
        <v>E.9</v>
      </c>
      <c r="D172" s="7" t="str">
        <f>VLOOKUP(C172,TitoliEntrate,2,FALSE)</f>
        <v>Entrate per conto terzi e partite di giro</v>
      </c>
      <c r="E172" s="184">
        <v>3999</v>
      </c>
      <c r="F172">
        <v>0</v>
      </c>
      <c r="G172" s="9" t="s">
        <v>172</v>
      </c>
      <c r="H172" s="109">
        <v>700000</v>
      </c>
      <c r="I172" s="109">
        <v>700000</v>
      </c>
      <c r="J172" s="109">
        <v>700000</v>
      </c>
      <c r="K172" s="109">
        <v>700000</v>
      </c>
      <c r="L172" s="109">
        <v>700000</v>
      </c>
      <c r="M172" t="s">
        <v>7675</v>
      </c>
    </row>
    <row r="173" spans="1:13" s="7" customFormat="1" ht="15" x14ac:dyDescent="0.25">
      <c r="A173" t="s">
        <v>7648</v>
      </c>
      <c r="B173" s="144" t="str">
        <f>CONCATENATE("E.",MID(A173,1,4),".00.00.000")</f>
        <v>E.6.03.00.00.000</v>
      </c>
      <c r="C173" s="7" t="str">
        <f>LEFT(B173,3)</f>
        <v>E.6</v>
      </c>
      <c r="D173" s="7" t="str">
        <f>VLOOKUP(C173,TitoliEntrate,2,FALSE)</f>
        <v>Accensione Prestiti</v>
      </c>
      <c r="E173" s="184">
        <v>13027</v>
      </c>
      <c r="F173">
        <v>0</v>
      </c>
      <c r="G173" s="9" t="s">
        <v>7647</v>
      </c>
      <c r="H173" s="143"/>
      <c r="I173" s="109">
        <v>904650</v>
      </c>
      <c r="J173" s="109">
        <v>565000</v>
      </c>
      <c r="K173" s="109">
        <v>780000</v>
      </c>
      <c r="L173" s="109">
        <v>400000</v>
      </c>
      <c r="M173" t="s">
        <v>7654</v>
      </c>
    </row>
    <row r="174" spans="1:13" s="7" customFormat="1" ht="15" x14ac:dyDescent="0.25">
      <c r="A174" t="s">
        <v>137</v>
      </c>
      <c r="B174" s="7" t="str">
        <f>CONCATENATE("E.",MID(A174,1,4),".00.00.000")</f>
        <v>E.4.02.00.00.000</v>
      </c>
      <c r="C174" s="7" t="str">
        <f>LEFT(B174,3)</f>
        <v>E.4</v>
      </c>
      <c r="D174" s="7" t="str">
        <f>VLOOKUP(C174,TitoliEntrate,2,FALSE)</f>
        <v>Entrate in conto capitale</v>
      </c>
      <c r="E174" s="184">
        <v>326000</v>
      </c>
      <c r="F174">
        <v>0</v>
      </c>
      <c r="G174" s="9" t="s">
        <v>885</v>
      </c>
      <c r="H174" s="109">
        <v>202000</v>
      </c>
      <c r="I174" s="109">
        <v>150000</v>
      </c>
      <c r="J174" s="109">
        <v>150000</v>
      </c>
      <c r="K174" s="109">
        <v>150000</v>
      </c>
      <c r="L174" s="109">
        <v>150000</v>
      </c>
      <c r="M174" t="s">
        <v>7654</v>
      </c>
    </row>
    <row r="175" spans="1:13" s="7" customFormat="1" ht="15" x14ac:dyDescent="0.25">
      <c r="A175" t="s">
        <v>130</v>
      </c>
      <c r="B175" s="7" t="str">
        <f>CONCATENATE("E.",MID(A175,1,4),".00.00.000")</f>
        <v>E.4.02.00.00.000</v>
      </c>
      <c r="C175" s="7" t="str">
        <f>LEFT(B175,3)</f>
        <v>E.4</v>
      </c>
      <c r="D175" s="7" t="str">
        <f>VLOOKUP(C175,TitoliEntrate,2,FALSE)</f>
        <v>Entrate in conto capitale</v>
      </c>
      <c r="E175" s="184">
        <v>327000</v>
      </c>
      <c r="F175">
        <v>0</v>
      </c>
      <c r="G175" s="9" t="s">
        <v>886</v>
      </c>
      <c r="H175" s="109">
        <v>50000</v>
      </c>
      <c r="I175" s="109">
        <v>35000</v>
      </c>
      <c r="J175" s="109">
        <v>50000</v>
      </c>
      <c r="K175" s="109">
        <v>50000</v>
      </c>
      <c r="L175" s="109">
        <v>50000</v>
      </c>
      <c r="M175" t="s">
        <v>7654</v>
      </c>
    </row>
    <row r="176" spans="1:13" s="7" customFormat="1" ht="15" x14ac:dyDescent="0.25">
      <c r="A176" t="s">
        <v>130</v>
      </c>
      <c r="B176" s="7" t="str">
        <f>CONCATENATE("E.",MID(A176,1,4),".00.00.000")</f>
        <v>E.4.02.00.00.000</v>
      </c>
      <c r="C176" s="7" t="str">
        <f>LEFT(B176,3)</f>
        <v>E.4</v>
      </c>
      <c r="D176" s="7" t="str">
        <f>VLOOKUP(C176,TitoliEntrate,2,FALSE)</f>
        <v>Entrate in conto capitale</v>
      </c>
      <c r="E176" s="184">
        <v>327001</v>
      </c>
      <c r="F176">
        <v>0</v>
      </c>
      <c r="G176" s="9" t="s">
        <v>7409</v>
      </c>
      <c r="H176" s="109"/>
      <c r="I176" s="109">
        <v>0</v>
      </c>
      <c r="J176" s="109">
        <v>0</v>
      </c>
      <c r="K176" s="109"/>
      <c r="L176" s="109"/>
      <c r="M176" t="s">
        <v>7654</v>
      </c>
    </row>
    <row r="177" spans="1:13" s="7" customFormat="1" ht="45" x14ac:dyDescent="0.25">
      <c r="A177" t="s">
        <v>130</v>
      </c>
      <c r="B177" s="7" t="str">
        <f>CONCATENATE("E.",MID(A177,1,4),".00.00.000")</f>
        <v>E.4.02.00.00.000</v>
      </c>
      <c r="C177" s="7" t="str">
        <f>LEFT(B177,3)</f>
        <v>E.4</v>
      </c>
      <c r="D177" s="7" t="str">
        <f>VLOOKUP(C177,TitoliEntrate,2,FALSE)</f>
        <v>Entrate in conto capitale</v>
      </c>
      <c r="E177" s="184">
        <v>327002</v>
      </c>
      <c r="F177">
        <v>0</v>
      </c>
      <c r="G177" s="9" t="s">
        <v>7435</v>
      </c>
      <c r="H177" s="109"/>
      <c r="I177" s="109">
        <v>0</v>
      </c>
      <c r="J177" s="109">
        <v>0</v>
      </c>
      <c r="K177" s="109"/>
      <c r="L177" s="109"/>
      <c r="M177" t="s">
        <v>7654</v>
      </c>
    </row>
    <row r="178" spans="1:13" s="7" customFormat="1" ht="15" x14ac:dyDescent="0.25">
      <c r="A178" t="s">
        <v>130</v>
      </c>
      <c r="B178" s="7" t="str">
        <f>CONCATENATE("E.",MID(A178,1,4),".00.00.000")</f>
        <v>E.4.02.00.00.000</v>
      </c>
      <c r="C178" s="7" t="str">
        <f>LEFT(B178,3)</f>
        <v>E.4</v>
      </c>
      <c r="D178" s="7" t="str">
        <f>VLOOKUP(C178,TitoliEntrate,2,FALSE)</f>
        <v>Entrate in conto capitale</v>
      </c>
      <c r="E178" s="184">
        <v>327003</v>
      </c>
      <c r="F178">
        <v>0</v>
      </c>
      <c r="G178" s="9" t="s">
        <v>7436</v>
      </c>
      <c r="H178" s="109"/>
      <c r="I178" s="109">
        <v>0</v>
      </c>
      <c r="J178" s="109">
        <v>0</v>
      </c>
      <c r="K178" s="109"/>
      <c r="L178" s="109"/>
      <c r="M178" t="s">
        <v>7654</v>
      </c>
    </row>
    <row r="179" spans="1:13" s="7" customFormat="1" ht="30" x14ac:dyDescent="0.25">
      <c r="A179" t="s">
        <v>130</v>
      </c>
      <c r="B179" s="7" t="str">
        <f>CONCATENATE("E.",MID(A179,1,4),".00.00.000")</f>
        <v>E.4.02.00.00.000</v>
      </c>
      <c r="C179" s="7" t="str">
        <f>LEFT(B179,3)</f>
        <v>E.4</v>
      </c>
      <c r="D179" s="7" t="str">
        <f>VLOOKUP(C179,TitoliEntrate,2,FALSE)</f>
        <v>Entrate in conto capitale</v>
      </c>
      <c r="E179" s="184">
        <v>329000</v>
      </c>
      <c r="F179">
        <v>0</v>
      </c>
      <c r="G179" s="9" t="s">
        <v>887</v>
      </c>
      <c r="H179" s="109">
        <v>90000</v>
      </c>
      <c r="I179" s="109">
        <v>0</v>
      </c>
      <c r="J179" s="109">
        <v>0</v>
      </c>
      <c r="K179" s="109"/>
      <c r="L179" s="109"/>
      <c r="M179" t="s">
        <v>7654</v>
      </c>
    </row>
    <row r="180" spans="1:13" ht="15.75" thickBot="1" x14ac:dyDescent="0.3">
      <c r="A180" s="7" t="s">
        <v>173</v>
      </c>
      <c r="B180" s="7"/>
      <c r="C180" s="7"/>
      <c r="D180" s="7"/>
      <c r="E180" s="186"/>
      <c r="F180" s="17"/>
      <c r="G180" s="153" t="s">
        <v>174</v>
      </c>
      <c r="H180" s="154">
        <f>SUBTOTAL(109,TEntrate[Assestato 2024])</f>
        <v>19413595.789999999</v>
      </c>
      <c r="I180" s="154">
        <f>SUBTOTAL(109,TEntrate[Assestato 2025])</f>
        <v>17904067.079999998</v>
      </c>
      <c r="J180" s="154">
        <f>SUBTOTAL(109,TEntrate[Previsione 2026])</f>
        <v>19560544</v>
      </c>
      <c r="K180" s="154">
        <f>SUBTOTAL(109,TEntrate[Previsione 2027])</f>
        <v>14797287.960000001</v>
      </c>
      <c r="L180" s="154">
        <f>SUBTOTAL(109,TEntrate[Previsione 2028])</f>
        <v>14680594</v>
      </c>
      <c r="M180" s="7"/>
    </row>
    <row r="181" spans="1:13" ht="15.75" thickTop="1" x14ac:dyDescent="0.25">
      <c r="I181" s="146"/>
    </row>
  </sheetData>
  <phoneticPr fontId="44" type="noConversion"/>
  <pageMargins left="0.19685039370078741" right="0.27559055118110237" top="0.19685039370078741" bottom="0.35433070866141736" header="0.15748031496062992" footer="0.15748031496062992"/>
  <pageSetup paperSize="8" scale="78" fitToHeight="0" orientation="landscape" r:id="rId1"/>
  <headerFooter>
    <oddHeader>&amp;R&amp;"Arial Narrow,Corsivo"&amp;14print: &amp;D -  &amp;T</oddHeader>
    <oddFooter>&amp;R&amp;"Arial Narrow,Corsivo"&amp;14pagina: &amp;P di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27"/>
  <sheetViews>
    <sheetView topLeftCell="G1" zoomScale="70" zoomScaleNormal="70" workbookViewId="0">
      <pane ySplit="8" topLeftCell="A368" activePane="bottomLeft" state="frozen"/>
      <selection activeCell="E1" sqref="E1:N1048576"/>
      <selection pane="bottomLeft" activeCell="H368" sqref="H368"/>
    </sheetView>
  </sheetViews>
  <sheetFormatPr defaultColWidth="9.140625" defaultRowHeight="15" x14ac:dyDescent="0.25"/>
  <cols>
    <col min="1" max="1" width="19.85546875" customWidth="1"/>
    <col min="2" max="2" width="13.140625" customWidth="1"/>
    <col min="3" max="3" width="54" customWidth="1"/>
    <col min="4" max="4" width="15.42578125" customWidth="1"/>
    <col min="5" max="5" width="48.42578125" customWidth="1"/>
    <col min="6" max="6" width="10.140625" customWidth="1"/>
    <col min="7" max="7" width="27.5703125" customWidth="1"/>
    <col min="8" max="8" width="8.28515625" style="8" customWidth="1"/>
    <col min="9" max="9" width="9.7109375" customWidth="1"/>
    <col min="10" max="10" width="54.5703125" style="9" customWidth="1"/>
    <col min="11" max="11" width="24.140625" style="140" hidden="1" customWidth="1"/>
    <col min="12" max="12" width="23.28515625" style="140" customWidth="1"/>
    <col min="13" max="13" width="31.5703125" style="140" customWidth="1"/>
    <col min="14" max="14" width="22.42578125" style="140" customWidth="1"/>
    <col min="15" max="15" width="29" style="140" customWidth="1"/>
    <col min="16" max="16" width="20.28515625" customWidth="1"/>
    <col min="17" max="26" width="9.140625" customWidth="1"/>
  </cols>
  <sheetData>
    <row r="1" spans="1:16" x14ac:dyDescent="0.25">
      <c r="K1" s="139" t="s">
        <v>7612</v>
      </c>
      <c r="L1" s="139" t="s">
        <v>7525</v>
      </c>
      <c r="M1" s="139" t="s">
        <v>7565</v>
      </c>
      <c r="N1" s="139" t="s">
        <v>7608</v>
      </c>
      <c r="O1" s="150" t="s">
        <v>7653</v>
      </c>
    </row>
    <row r="2" spans="1:16" x14ac:dyDescent="0.25">
      <c r="J2" s="9" t="s">
        <v>7596</v>
      </c>
      <c r="K2" s="140">
        <f>SUM(TUscite[Assestato 2024])</f>
        <v>19392296.149999999</v>
      </c>
      <c r="L2" s="140">
        <f>SUM(TUscite[Assestato Anno 2025])</f>
        <v>17904067.079999998</v>
      </c>
      <c r="M2" s="140">
        <f>SUM(TUscite[Previsione Anno 2026])</f>
        <v>19560544</v>
      </c>
      <c r="N2" s="140">
        <f>SUM(TUscite[Previsione Anno 2027])</f>
        <v>14797287.960000001</v>
      </c>
      <c r="O2" s="140">
        <f>SUM(TUscite[Previsione Anno 2028])</f>
        <v>14680594</v>
      </c>
    </row>
    <row r="3" spans="1:16" x14ac:dyDescent="0.25">
      <c r="J3" s="9" t="s">
        <v>7593</v>
      </c>
      <c r="K3" s="140">
        <f>+Entrate!H2</f>
        <v>19413595.789999999</v>
      </c>
      <c r="L3" s="140">
        <f>+Entrate!I2</f>
        <v>17904067.079999998</v>
      </c>
      <c r="M3" s="140">
        <f>+Entrate!J2</f>
        <v>19560544</v>
      </c>
      <c r="N3" s="140">
        <f>+Entrate!K2</f>
        <v>14797287.960000001</v>
      </c>
      <c r="O3" s="140">
        <f>+Entrate!L2</f>
        <v>14680594</v>
      </c>
    </row>
    <row r="4" spans="1:16" x14ac:dyDescent="0.25">
      <c r="J4" s="9" t="s">
        <v>7513</v>
      </c>
      <c r="K4" s="140">
        <f>+K2-K3</f>
        <v>-21299.640000000596</v>
      </c>
      <c r="L4" s="140">
        <f>+L2-L3</f>
        <v>0</v>
      </c>
      <c r="M4" s="140">
        <f>+M2-M3</f>
        <v>0</v>
      </c>
      <c r="N4" s="140">
        <f t="shared" ref="N4:O4" si="0">+N2-N3</f>
        <v>0</v>
      </c>
      <c r="O4" s="140">
        <f t="shared" si="0"/>
        <v>0</v>
      </c>
    </row>
    <row r="8" spans="1:16" x14ac:dyDescent="0.25">
      <c r="A8" s="10" t="s">
        <v>0</v>
      </c>
      <c r="B8" s="11" t="s">
        <v>178</v>
      </c>
      <c r="C8" s="12" t="s">
        <v>179</v>
      </c>
      <c r="D8" s="11" t="s">
        <v>180</v>
      </c>
      <c r="E8" s="12" t="s">
        <v>181</v>
      </c>
      <c r="F8" s="13" t="s">
        <v>182</v>
      </c>
      <c r="G8" s="14" t="s">
        <v>1</v>
      </c>
      <c r="H8" s="15" t="s">
        <v>2</v>
      </c>
      <c r="I8" s="10" t="s">
        <v>3</v>
      </c>
      <c r="J8" s="16" t="s">
        <v>4</v>
      </c>
      <c r="K8" s="141" t="s">
        <v>7612</v>
      </c>
      <c r="L8" s="141" t="s">
        <v>7670</v>
      </c>
      <c r="M8" s="141" t="s">
        <v>7565</v>
      </c>
      <c r="N8" s="141" t="s">
        <v>7608</v>
      </c>
      <c r="O8" s="141" t="s">
        <v>7653</v>
      </c>
      <c r="P8" s="10" t="s">
        <v>5</v>
      </c>
    </row>
    <row r="9" spans="1:16" s="17" customFormat="1" x14ac:dyDescent="0.25">
      <c r="A9" t="s">
        <v>183</v>
      </c>
      <c r="B9" s="17" t="str">
        <f>MID(A9,1,2)</f>
        <v>01</v>
      </c>
      <c r="C9" s="17" t="str">
        <f>VLOOKUP(VALUE(B9),Missioni[],2,FALSE)</f>
        <v xml:space="preserve">Servizi istituzionali,  generali e di gestione </v>
      </c>
      <c r="D9" s="17">
        <f>VALUE(CONCATENATE(B9,MID(A9,4,2)))</f>
        <v>101</v>
      </c>
      <c r="E9" s="17" t="str">
        <f>VLOOKUP(D9,Programmi[],3,FALSE)</f>
        <v>Organi istituzionali</v>
      </c>
      <c r="F9" s="17" t="str">
        <f>MID(A9,7,1)</f>
        <v>1</v>
      </c>
      <c r="G9" t="str">
        <f>VLOOKUP(VALUE(F9),Titoli[],2,FALSE)</f>
        <v>Spese Correnti</v>
      </c>
      <c r="H9" s="110">
        <v>15</v>
      </c>
      <c r="I9" s="8">
        <v>0</v>
      </c>
      <c r="J9" s="9" t="s">
        <v>184</v>
      </c>
      <c r="K9" s="142">
        <v>10500</v>
      </c>
      <c r="L9" s="151">
        <v>13500</v>
      </c>
      <c r="M9" s="151">
        <v>13500</v>
      </c>
      <c r="N9" s="151">
        <v>13500</v>
      </c>
      <c r="O9" s="151">
        <f>+TUscite[[#This Row],[Previsione Anno 2027]]</f>
        <v>13500</v>
      </c>
      <c r="P9" t="s">
        <v>876</v>
      </c>
    </row>
    <row r="10" spans="1:16" s="17" customFormat="1" x14ac:dyDescent="0.25">
      <c r="A10" t="s">
        <v>7656</v>
      </c>
      <c r="B10" s="17" t="str">
        <f>MID(A10,1,2)</f>
        <v>20</v>
      </c>
      <c r="C10" s="17" t="str">
        <f>VLOOKUP(VALUE(B10),Missioni[],2,FALSE)</f>
        <v>Fondi e accantonamenti</v>
      </c>
      <c r="D10" s="17">
        <f>VALUE(CONCATENATE(B10,MID(A10,4,2)))</f>
        <v>2001</v>
      </c>
      <c r="E10" s="17" t="str">
        <f>VLOOKUP(D10,Programmi[],3,FALSE)</f>
        <v>Fondo di riserva</v>
      </c>
      <c r="F10" s="17" t="str">
        <f>MID(A10,7,1)</f>
        <v>1</v>
      </c>
      <c r="G10" t="str">
        <f>VLOOKUP(VALUE(F10),Titoli[],2,FALSE)</f>
        <v>Spese Correnti</v>
      </c>
      <c r="H10" s="110">
        <v>17</v>
      </c>
      <c r="I10" s="8">
        <v>0</v>
      </c>
      <c r="J10" s="9" t="s">
        <v>7655</v>
      </c>
      <c r="K10" s="142"/>
      <c r="L10" s="151">
        <v>30000</v>
      </c>
      <c r="M10" s="151">
        <v>41137</v>
      </c>
      <c r="N10" s="151">
        <v>41137</v>
      </c>
      <c r="O10" s="151">
        <v>41137</v>
      </c>
      <c r="P10" t="s">
        <v>876</v>
      </c>
    </row>
    <row r="11" spans="1:16" s="17" customFormat="1" x14ac:dyDescent="0.25">
      <c r="A11" t="s">
        <v>185</v>
      </c>
      <c r="B11" s="17" t="str">
        <f>MID(A11,1,2)</f>
        <v>01</v>
      </c>
      <c r="C11" s="17" t="str">
        <f>VLOOKUP(VALUE(B11),Missioni[],2,FALSE)</f>
        <v xml:space="preserve">Servizi istituzionali,  generali e di gestione </v>
      </c>
      <c r="D11" s="17">
        <f>VALUE(CONCATENATE(B11,MID(A11,4,2)))</f>
        <v>101</v>
      </c>
      <c r="E11" s="17" t="str">
        <f>VLOOKUP(D11,Programmi[],3,FALSE)</f>
        <v>Organi istituzionali</v>
      </c>
      <c r="F11" s="17" t="str">
        <f>MID(A11,7,1)</f>
        <v>1</v>
      </c>
      <c r="G11" t="str">
        <f>VLOOKUP(VALUE(F11),Titoli[],2,FALSE)</f>
        <v>Spese Correnti</v>
      </c>
      <c r="H11" s="110">
        <v>30</v>
      </c>
      <c r="I11" s="8">
        <v>0</v>
      </c>
      <c r="J11" s="9" t="s">
        <v>186</v>
      </c>
      <c r="K11" s="142">
        <v>2500</v>
      </c>
      <c r="L11" s="151">
        <v>2500</v>
      </c>
      <c r="M11" s="151">
        <v>2500</v>
      </c>
      <c r="N11" s="151">
        <v>2500</v>
      </c>
      <c r="O11" s="151">
        <f>+TUscite[[#This Row],[Previsione Anno 2027]]</f>
        <v>2500</v>
      </c>
      <c r="P11" t="s">
        <v>876</v>
      </c>
    </row>
    <row r="12" spans="1:16" s="17" customFormat="1" x14ac:dyDescent="0.25">
      <c r="A12" t="s">
        <v>187</v>
      </c>
      <c r="B12" s="17" t="str">
        <f>MID(A12,1,2)</f>
        <v>01</v>
      </c>
      <c r="C12" s="17" t="str">
        <f>VLOOKUP(VALUE(B12),Missioni[],2,FALSE)</f>
        <v xml:space="preserve">Servizi istituzionali,  generali e di gestione </v>
      </c>
      <c r="D12" s="17">
        <f>VALUE(CONCATENATE(B12,MID(A12,4,2)))</f>
        <v>102</v>
      </c>
      <c r="E12" s="17" t="str">
        <f>VLOOKUP(D12,Programmi[],3,FALSE)</f>
        <v xml:space="preserve">Segreteria generale </v>
      </c>
      <c r="F12" s="17" t="str">
        <f>MID(A12,7,1)</f>
        <v>1</v>
      </c>
      <c r="G12" t="str">
        <f>VLOOKUP(VALUE(F12),Titoli[],2,FALSE)</f>
        <v>Spese Correnti</v>
      </c>
      <c r="H12" s="110">
        <v>40</v>
      </c>
      <c r="I12" s="8">
        <v>0</v>
      </c>
      <c r="J12" s="9" t="s">
        <v>188</v>
      </c>
      <c r="K12" s="142">
        <v>79000</v>
      </c>
      <c r="L12" s="151">
        <v>86000</v>
      </c>
      <c r="M12" s="151">
        <v>87000</v>
      </c>
      <c r="N12" s="151">
        <v>87000</v>
      </c>
      <c r="O12" s="151">
        <f>+TUscite[[#This Row],[Previsione Anno 2027]]</f>
        <v>87000</v>
      </c>
      <c r="P12" t="s">
        <v>876</v>
      </c>
    </row>
    <row r="13" spans="1:16" s="17" customFormat="1" x14ac:dyDescent="0.25">
      <c r="A13" t="s">
        <v>189</v>
      </c>
      <c r="B13" s="17" t="str">
        <f>MID(A13,1,2)</f>
        <v>01</v>
      </c>
      <c r="C13" s="17" t="str">
        <f>VLOOKUP(VALUE(B13),Missioni[],2,FALSE)</f>
        <v xml:space="preserve">Servizi istituzionali,  generali e di gestione </v>
      </c>
      <c r="D13" s="17">
        <f>VALUE(CONCATENATE(B13,MID(A13,4,2)))</f>
        <v>102</v>
      </c>
      <c r="E13" s="17" t="str">
        <f>VLOOKUP(D13,Programmi[],3,FALSE)</f>
        <v xml:space="preserve">Segreteria generale </v>
      </c>
      <c r="F13" s="17" t="str">
        <f>MID(A13,7,1)</f>
        <v>1</v>
      </c>
      <c r="G13" t="str">
        <f>VLOOKUP(VALUE(F13),Titoli[],2,FALSE)</f>
        <v>Spese Correnti</v>
      </c>
      <c r="H13" s="110">
        <v>41</v>
      </c>
      <c r="I13" s="8">
        <v>0</v>
      </c>
      <c r="J13" s="9" t="s">
        <v>190</v>
      </c>
      <c r="K13" s="142"/>
      <c r="L13" s="151"/>
      <c r="M13" s="151"/>
      <c r="N13" s="151"/>
      <c r="O13" s="151">
        <f>+TUscite[[#This Row],[Previsione Anno 2027]]</f>
        <v>0</v>
      </c>
      <c r="P13" t="s">
        <v>876</v>
      </c>
    </row>
    <row r="14" spans="1:16" s="17" customFormat="1" x14ac:dyDescent="0.25">
      <c r="A14" t="s">
        <v>191</v>
      </c>
      <c r="B14" s="17" t="str">
        <f>MID(A14,1,2)</f>
        <v>01</v>
      </c>
      <c r="C14" s="17" t="str">
        <f>VLOOKUP(VALUE(B14),Missioni[],2,FALSE)</f>
        <v xml:space="preserve">Servizi istituzionali,  generali e di gestione </v>
      </c>
      <c r="D14" s="17">
        <f>VALUE(CONCATENATE(B14,MID(A14,4,2)))</f>
        <v>102</v>
      </c>
      <c r="E14" s="17" t="str">
        <f>VLOOKUP(D14,Programmi[],3,FALSE)</f>
        <v xml:space="preserve">Segreteria generale </v>
      </c>
      <c r="F14" s="17" t="str">
        <f>MID(A14,7,1)</f>
        <v>1</v>
      </c>
      <c r="G14" t="str">
        <f>VLOOKUP(VALUE(F14),Titoli[],2,FALSE)</f>
        <v>Spese Correnti</v>
      </c>
      <c r="H14" s="110">
        <v>45</v>
      </c>
      <c r="I14" s="8">
        <v>0</v>
      </c>
      <c r="J14" s="9" t="s">
        <v>192</v>
      </c>
      <c r="K14" s="142">
        <v>20000</v>
      </c>
      <c r="L14" s="151">
        <v>20000</v>
      </c>
      <c r="M14" s="151">
        <v>17000</v>
      </c>
      <c r="N14" s="151">
        <v>17000</v>
      </c>
      <c r="O14" s="151">
        <f>+TUscite[[#This Row],[Previsione Anno 2027]]</f>
        <v>17000</v>
      </c>
      <c r="P14" t="s">
        <v>876</v>
      </c>
    </row>
    <row r="15" spans="1:16" s="17" customFormat="1" x14ac:dyDescent="0.25">
      <c r="A15" t="s">
        <v>193</v>
      </c>
      <c r="B15" s="17" t="str">
        <f>MID(A15,1,2)</f>
        <v>01</v>
      </c>
      <c r="C15" s="17" t="str">
        <f>VLOOKUP(VALUE(B15),Missioni[],2,FALSE)</f>
        <v xml:space="preserve">Servizi istituzionali,  generali e di gestione </v>
      </c>
      <c r="D15" s="17">
        <f>VALUE(CONCATENATE(B15,MID(A15,4,2)))</f>
        <v>102</v>
      </c>
      <c r="E15" s="17" t="str">
        <f>VLOOKUP(D15,Programmi[],3,FALSE)</f>
        <v xml:space="preserve">Segreteria generale </v>
      </c>
      <c r="F15" s="17" t="str">
        <f>MID(A15,7,1)</f>
        <v>1</v>
      </c>
      <c r="G15" t="str">
        <f>VLOOKUP(VALUE(F15),Titoli[],2,FALSE)</f>
        <v>Spese Correnti</v>
      </c>
      <c r="H15" s="110">
        <v>46</v>
      </c>
      <c r="I15" s="8">
        <v>0</v>
      </c>
      <c r="J15" s="9" t="s">
        <v>194</v>
      </c>
      <c r="K15" s="142">
        <v>2500</v>
      </c>
      <c r="L15" s="151">
        <v>2500</v>
      </c>
      <c r="M15" s="151">
        <v>1500</v>
      </c>
      <c r="N15" s="151">
        <v>1500</v>
      </c>
      <c r="O15" s="151">
        <v>1500</v>
      </c>
      <c r="P15" t="s">
        <v>876</v>
      </c>
    </row>
    <row r="16" spans="1:16" s="17" customFormat="1" x14ac:dyDescent="0.25">
      <c r="A16" t="s">
        <v>195</v>
      </c>
      <c r="B16" s="17" t="str">
        <f>MID(A16,1,2)</f>
        <v>01</v>
      </c>
      <c r="C16" s="17" t="str">
        <f>VLOOKUP(VALUE(B16),Missioni[],2,FALSE)</f>
        <v xml:space="preserve">Servizi istituzionali,  generali e di gestione </v>
      </c>
      <c r="D16" s="17">
        <f>VALUE(CONCATENATE(B16,MID(A16,4,2)))</f>
        <v>102</v>
      </c>
      <c r="E16" s="17" t="str">
        <f>VLOOKUP(D16,Programmi[],3,FALSE)</f>
        <v xml:space="preserve">Segreteria generale </v>
      </c>
      <c r="F16" s="17" t="str">
        <f>MID(A16,7,1)</f>
        <v>1</v>
      </c>
      <c r="G16" t="str">
        <f>VLOOKUP(VALUE(F16),Titoli[],2,FALSE)</f>
        <v>Spese Correnti</v>
      </c>
      <c r="H16" s="110">
        <v>50</v>
      </c>
      <c r="I16" s="8">
        <v>0</v>
      </c>
      <c r="J16" s="9" t="s">
        <v>196</v>
      </c>
      <c r="K16" s="142">
        <v>24000</v>
      </c>
      <c r="L16" s="151">
        <v>26000</v>
      </c>
      <c r="M16" s="151">
        <v>26500</v>
      </c>
      <c r="N16" s="151">
        <v>26500</v>
      </c>
      <c r="O16" s="151">
        <v>26500</v>
      </c>
      <c r="P16" t="s">
        <v>876</v>
      </c>
    </row>
    <row r="17" spans="1:16" s="17" customFormat="1" x14ac:dyDescent="0.25">
      <c r="A17" t="s">
        <v>195</v>
      </c>
      <c r="B17" s="17" t="str">
        <f>MID(A17,1,2)</f>
        <v>01</v>
      </c>
      <c r="C17" s="17" t="str">
        <f>VLOOKUP(VALUE(B17),Missioni[],2,FALSE)</f>
        <v xml:space="preserve">Servizi istituzionali,  generali e di gestione </v>
      </c>
      <c r="D17" s="17">
        <f>VALUE(CONCATENATE(B17,MID(A17,4,2)))</f>
        <v>102</v>
      </c>
      <c r="E17" s="17" t="str">
        <f>VLOOKUP(D17,Programmi[],3,FALSE)</f>
        <v xml:space="preserve">Segreteria generale </v>
      </c>
      <c r="F17" s="17" t="str">
        <f>MID(A17,7,1)</f>
        <v>1</v>
      </c>
      <c r="G17" t="str">
        <f>VLOOKUP(VALUE(F17),Titoli[],2,FALSE)</f>
        <v>Spese Correnti</v>
      </c>
      <c r="H17" s="110">
        <v>55</v>
      </c>
      <c r="I17" s="8">
        <v>0</v>
      </c>
      <c r="J17" s="9" t="s">
        <v>197</v>
      </c>
      <c r="K17" s="142">
        <v>7500</v>
      </c>
      <c r="L17" s="151">
        <v>7500</v>
      </c>
      <c r="M17" s="151">
        <v>5500</v>
      </c>
      <c r="N17" s="151">
        <v>5500</v>
      </c>
      <c r="O17" s="151">
        <v>5500</v>
      </c>
      <c r="P17" t="s">
        <v>876</v>
      </c>
    </row>
    <row r="18" spans="1:16" s="17" customFormat="1" x14ac:dyDescent="0.25">
      <c r="A18" t="s">
        <v>239</v>
      </c>
      <c r="B18" s="17" t="str">
        <f>MID(A18,1,2)</f>
        <v>01</v>
      </c>
      <c r="C18" s="17" t="str">
        <f>VLOOKUP(VALUE(B18),Missioni[],2,FALSE)</f>
        <v xml:space="preserve">Servizi istituzionali,  generali e di gestione </v>
      </c>
      <c r="D18" s="17">
        <f>VALUE(CONCATENATE(B18,MID(A18,4,2)))</f>
        <v>102</v>
      </c>
      <c r="E18" s="17" t="str">
        <f>VLOOKUP(D18,Programmi[],3,FALSE)</f>
        <v xml:space="preserve">Segreteria generale </v>
      </c>
      <c r="F18" s="17" t="str">
        <f>MID(A18,7,1)</f>
        <v>1</v>
      </c>
      <c r="G18" t="str">
        <f>VLOOKUP(VALUE(F18),Titoli[],2,FALSE)</f>
        <v>Spese Correnti</v>
      </c>
      <c r="H18" s="110">
        <v>60</v>
      </c>
      <c r="I18" s="8">
        <v>0</v>
      </c>
      <c r="J18" s="9" t="s">
        <v>837</v>
      </c>
      <c r="K18" s="142"/>
      <c r="L18" s="151"/>
      <c r="M18" s="151"/>
      <c r="N18" s="151"/>
      <c r="O18" s="151">
        <f>+TUscite[[#This Row],[Previsione Anno 2027]]</f>
        <v>0</v>
      </c>
      <c r="P18" t="s">
        <v>876</v>
      </c>
    </row>
    <row r="19" spans="1:16" s="17" customFormat="1" x14ac:dyDescent="0.25">
      <c r="A19" t="s">
        <v>198</v>
      </c>
      <c r="B19" s="17" t="str">
        <f>MID(A19,1,2)</f>
        <v>17</v>
      </c>
      <c r="C19" s="17" t="str">
        <f>VLOOKUP(VALUE(B19),Missioni[],2,FALSE)</f>
        <v>Energia e diversificazione delle fonti energetiche</v>
      </c>
      <c r="D19" s="17">
        <f>VALUE(CONCATENATE(B19,MID(A19,4,2)))</f>
        <v>1701</v>
      </c>
      <c r="E19" s="17" t="str">
        <f>VLOOKUP(D19,Programmi[],3,FALSE)</f>
        <v>Fonti energetiche</v>
      </c>
      <c r="F19" s="17" t="str">
        <f>MID(A19,7,1)</f>
        <v>1</v>
      </c>
      <c r="G19" t="str">
        <f>VLOOKUP(VALUE(F19),Titoli[],2,FALSE)</f>
        <v>Spese Correnti</v>
      </c>
      <c r="H19" s="110">
        <v>80</v>
      </c>
      <c r="I19" s="8">
        <v>0</v>
      </c>
      <c r="J19" s="9" t="s">
        <v>199</v>
      </c>
      <c r="K19" s="142">
        <v>16000</v>
      </c>
      <c r="L19" s="151">
        <v>18000</v>
      </c>
      <c r="M19" s="151">
        <v>16000</v>
      </c>
      <c r="N19" s="151">
        <v>16000</v>
      </c>
      <c r="O19" s="151">
        <v>16000</v>
      </c>
      <c r="P19" t="s">
        <v>7654</v>
      </c>
    </row>
    <row r="20" spans="1:16" s="17" customFormat="1" x14ac:dyDescent="0.25">
      <c r="A20" t="s">
        <v>200</v>
      </c>
      <c r="B20" s="17" t="str">
        <f>MID(A20,1,2)</f>
        <v>17</v>
      </c>
      <c r="C20" s="17" t="str">
        <f>VLOOKUP(VALUE(B20),Missioni[],2,FALSE)</f>
        <v>Energia e diversificazione delle fonti energetiche</v>
      </c>
      <c r="D20" s="17">
        <f>VALUE(CONCATENATE(B20,MID(A20,4,2)))</f>
        <v>1701</v>
      </c>
      <c r="E20" s="17" t="str">
        <f>VLOOKUP(D20,Programmi[],3,FALSE)</f>
        <v>Fonti energetiche</v>
      </c>
      <c r="F20" s="17" t="str">
        <f>MID(A20,7,1)</f>
        <v>1</v>
      </c>
      <c r="G20" t="str">
        <f>VLOOKUP(VALUE(F20),Titoli[],2,FALSE)</f>
        <v>Spese Correnti</v>
      </c>
      <c r="H20" s="110">
        <v>81</v>
      </c>
      <c r="I20" s="8">
        <v>0</v>
      </c>
      <c r="J20" s="9" t="s">
        <v>201</v>
      </c>
      <c r="K20" s="142">
        <v>7300</v>
      </c>
      <c r="L20" s="151">
        <v>1000</v>
      </c>
      <c r="M20" s="151">
        <v>1000</v>
      </c>
      <c r="N20" s="151">
        <v>1000</v>
      </c>
      <c r="O20" s="151">
        <v>1000</v>
      </c>
      <c r="P20" t="s">
        <v>7654</v>
      </c>
    </row>
    <row r="21" spans="1:16" s="17" customFormat="1" x14ac:dyDescent="0.25">
      <c r="A21" t="s">
        <v>198</v>
      </c>
      <c r="B21" s="17" t="str">
        <f>MID(A21,1,2)</f>
        <v>17</v>
      </c>
      <c r="C21" s="17" t="str">
        <f>VLOOKUP(VALUE(B21),Missioni[],2,FALSE)</f>
        <v>Energia e diversificazione delle fonti energetiche</v>
      </c>
      <c r="D21" s="17">
        <f>VALUE(CONCATENATE(B21,MID(A21,4,2)))</f>
        <v>1701</v>
      </c>
      <c r="E21" s="17" t="str">
        <f>VLOOKUP(D21,Programmi[],3,FALSE)</f>
        <v>Fonti energetiche</v>
      </c>
      <c r="F21" s="17" t="str">
        <f>MID(A21,7,1)</f>
        <v>1</v>
      </c>
      <c r="G21" t="str">
        <f>VLOOKUP(VALUE(F21),Titoli[],2,FALSE)</f>
        <v>Spese Correnti</v>
      </c>
      <c r="H21" s="110">
        <v>83</v>
      </c>
      <c r="I21" s="8">
        <v>0</v>
      </c>
      <c r="J21" s="9" t="s">
        <v>202</v>
      </c>
      <c r="K21" s="142">
        <v>300</v>
      </c>
      <c r="L21" s="151">
        <v>300</v>
      </c>
      <c r="M21" s="151">
        <v>300</v>
      </c>
      <c r="N21" s="151">
        <v>300</v>
      </c>
      <c r="O21" s="151">
        <f>+TUscite[[#This Row],[Previsione Anno 2027]]</f>
        <v>300</v>
      </c>
      <c r="P21" t="s">
        <v>13</v>
      </c>
    </row>
    <row r="22" spans="1:16" s="17" customFormat="1" x14ac:dyDescent="0.25">
      <c r="A22" t="s">
        <v>7548</v>
      </c>
      <c r="B22" s="17" t="str">
        <f>MID(A22,1,2)</f>
        <v>03</v>
      </c>
      <c r="C22" s="17" t="str">
        <f>VLOOKUP(VALUE(B22),Missioni[],2,FALSE)</f>
        <v>Ordine pubblico e sicurezza</v>
      </c>
      <c r="D22" s="17">
        <f>VALUE(CONCATENATE(B22,MID(A22,4,2)))</f>
        <v>301</v>
      </c>
      <c r="E22" s="17" t="str">
        <f>VLOOKUP(D22,Programmi[],3,FALSE)</f>
        <v>Polizia locale e amministrativa</v>
      </c>
      <c r="F22" s="17" t="str">
        <f>MID(A22,7,1)</f>
        <v>1</v>
      </c>
      <c r="G22" t="str">
        <f>VLOOKUP(VALUE(F22),Titoli[],2,FALSE)</f>
        <v>Spese Correnti</v>
      </c>
      <c r="H22" s="110">
        <v>99</v>
      </c>
      <c r="I22" s="8">
        <v>0</v>
      </c>
      <c r="J22" s="9" t="s">
        <v>7661</v>
      </c>
      <c r="K22" s="142"/>
      <c r="L22" s="151">
        <v>1000</v>
      </c>
      <c r="M22" s="151">
        <v>2000</v>
      </c>
      <c r="N22" s="151">
        <v>2000</v>
      </c>
      <c r="O22" s="151">
        <v>2000</v>
      </c>
      <c r="P22" t="s">
        <v>7574</v>
      </c>
    </row>
    <row r="23" spans="1:16" s="17" customFormat="1" x14ac:dyDescent="0.25">
      <c r="A23" t="s">
        <v>7540</v>
      </c>
      <c r="B23" s="17" t="str">
        <f>MID(A23,1,2)</f>
        <v>03</v>
      </c>
      <c r="C23" s="17" t="str">
        <f>VLOOKUP(VALUE(B23),Missioni[],2,FALSE)</f>
        <v>Ordine pubblico e sicurezza</v>
      </c>
      <c r="D23" s="17">
        <f>VALUE(CONCATENATE(B23,MID(A23,4,2)))</f>
        <v>301</v>
      </c>
      <c r="E23" s="17" t="str">
        <f>VLOOKUP(D23,Programmi[],3,FALSE)</f>
        <v>Polizia locale e amministrativa</v>
      </c>
      <c r="F23" s="17" t="str">
        <f>MID(A23,7,1)</f>
        <v>1</v>
      </c>
      <c r="G23" t="str">
        <f>VLOOKUP(VALUE(F23),Titoli[],2,FALSE)</f>
        <v>Spese Correnti</v>
      </c>
      <c r="H23" s="110">
        <v>100</v>
      </c>
      <c r="I23" s="8">
        <v>0</v>
      </c>
      <c r="J23" s="9" t="s">
        <v>7550</v>
      </c>
      <c r="K23" s="142">
        <v>2500</v>
      </c>
      <c r="L23" s="151">
        <v>3500</v>
      </c>
      <c r="M23" s="151">
        <v>3500</v>
      </c>
      <c r="N23" s="151">
        <v>3500</v>
      </c>
      <c r="O23" s="151">
        <v>3500</v>
      </c>
      <c r="P23" t="s">
        <v>7574</v>
      </c>
    </row>
    <row r="24" spans="1:16" s="17" customFormat="1" x14ac:dyDescent="0.25">
      <c r="A24" t="s">
        <v>7541</v>
      </c>
      <c r="B24" s="17" t="str">
        <f>MID(A24,1,2)</f>
        <v>03</v>
      </c>
      <c r="C24" s="17" t="str">
        <f>VLOOKUP(VALUE(B24),Missioni[],2,FALSE)</f>
        <v>Ordine pubblico e sicurezza</v>
      </c>
      <c r="D24" s="17">
        <f>VALUE(CONCATENATE(B24,MID(A24,4,2)))</f>
        <v>301</v>
      </c>
      <c r="E24" s="17" t="str">
        <f>VLOOKUP(D24,Programmi[],3,FALSE)</f>
        <v>Polizia locale e amministrativa</v>
      </c>
      <c r="F24" s="17" t="str">
        <f>MID(A24,7,1)</f>
        <v>1</v>
      </c>
      <c r="G24" t="str">
        <f>VLOOKUP(VALUE(F24),Titoli[],2,FALSE)</f>
        <v>Spese Correnti</v>
      </c>
      <c r="H24" s="110">
        <v>101</v>
      </c>
      <c r="I24" s="8">
        <v>0</v>
      </c>
      <c r="J24" s="9" t="s">
        <v>7551</v>
      </c>
      <c r="K24" s="142">
        <v>7300</v>
      </c>
      <c r="L24" s="151">
        <v>9500</v>
      </c>
      <c r="M24" s="151">
        <v>10000</v>
      </c>
      <c r="N24" s="151">
        <v>10000</v>
      </c>
      <c r="O24" s="151">
        <v>10000</v>
      </c>
      <c r="P24" t="s">
        <v>7574</v>
      </c>
    </row>
    <row r="25" spans="1:16" s="17" customFormat="1" x14ac:dyDescent="0.25">
      <c r="A25" t="s">
        <v>7542</v>
      </c>
      <c r="B25" s="17" t="str">
        <f>MID(A25,1,2)</f>
        <v>03</v>
      </c>
      <c r="C25" s="17" t="str">
        <f>VLOOKUP(VALUE(B25),Missioni[],2,FALSE)</f>
        <v>Ordine pubblico e sicurezza</v>
      </c>
      <c r="D25" s="17">
        <f>VALUE(CONCATENATE(B25,MID(A25,4,2)))</f>
        <v>301</v>
      </c>
      <c r="E25" s="17" t="str">
        <f>VLOOKUP(D25,Programmi[],3,FALSE)</f>
        <v>Polizia locale e amministrativa</v>
      </c>
      <c r="F25" s="17" t="str">
        <f>MID(A25,7,1)</f>
        <v>1</v>
      </c>
      <c r="G25" t="str">
        <f>VLOOKUP(VALUE(F25),Titoli[],2,FALSE)</f>
        <v>Spese Correnti</v>
      </c>
      <c r="H25" s="110">
        <v>102</v>
      </c>
      <c r="I25" s="8">
        <v>0</v>
      </c>
      <c r="J25" s="9" t="s">
        <v>7552</v>
      </c>
      <c r="K25" s="142">
        <v>20270</v>
      </c>
      <c r="L25" s="151">
        <v>15000</v>
      </c>
      <c r="M25" s="151">
        <v>16000</v>
      </c>
      <c r="N25" s="151">
        <v>16000</v>
      </c>
      <c r="O25" s="151">
        <v>16000</v>
      </c>
      <c r="P25" t="s">
        <v>7574</v>
      </c>
    </row>
    <row r="26" spans="1:16" s="17" customFormat="1" x14ac:dyDescent="0.25">
      <c r="A26" t="s">
        <v>7543</v>
      </c>
      <c r="B26" s="17" t="str">
        <f>MID(A26,1,2)</f>
        <v>03</v>
      </c>
      <c r="C26" s="17" t="str">
        <f>VLOOKUP(VALUE(B26),Missioni[],2,FALSE)</f>
        <v>Ordine pubblico e sicurezza</v>
      </c>
      <c r="D26" s="17">
        <f>VALUE(CONCATENATE(B26,MID(A26,4,2)))</f>
        <v>301</v>
      </c>
      <c r="E26" s="17" t="str">
        <f>VLOOKUP(D26,Programmi[],3,FALSE)</f>
        <v>Polizia locale e amministrativa</v>
      </c>
      <c r="F26" s="17" t="str">
        <f>MID(A26,7,1)</f>
        <v>1</v>
      </c>
      <c r="G26" t="str">
        <f>VLOOKUP(VALUE(F26),Titoli[],2,FALSE)</f>
        <v>Spese Correnti</v>
      </c>
      <c r="H26" s="110">
        <v>103</v>
      </c>
      <c r="I26" s="8">
        <v>0</v>
      </c>
      <c r="J26" s="9" t="s">
        <v>7553</v>
      </c>
      <c r="K26" s="142">
        <v>2000</v>
      </c>
      <c r="L26" s="151">
        <v>1500</v>
      </c>
      <c r="M26" s="151">
        <v>1000</v>
      </c>
      <c r="N26" s="151">
        <v>1000</v>
      </c>
      <c r="O26" s="151">
        <v>1000</v>
      </c>
      <c r="P26" t="s">
        <v>7574</v>
      </c>
    </row>
    <row r="27" spans="1:16" s="17" customFormat="1" x14ac:dyDescent="0.25">
      <c r="A27" t="s">
        <v>7544</v>
      </c>
      <c r="B27" s="17" t="str">
        <f>MID(A27,1,2)</f>
        <v>03</v>
      </c>
      <c r="C27" s="17" t="str">
        <f>VLOOKUP(VALUE(B27),Missioni[],2,FALSE)</f>
        <v>Ordine pubblico e sicurezza</v>
      </c>
      <c r="D27" s="17">
        <f>VALUE(CONCATENATE(B27,MID(A27,4,2)))</f>
        <v>301</v>
      </c>
      <c r="E27" s="17" t="str">
        <f>VLOOKUP(D27,Programmi[],3,FALSE)</f>
        <v>Polizia locale e amministrativa</v>
      </c>
      <c r="F27" s="17" t="str">
        <f>MID(A27,7,1)</f>
        <v>1</v>
      </c>
      <c r="G27" t="str">
        <f>VLOOKUP(VALUE(F27),Titoli[],2,FALSE)</f>
        <v>Spese Correnti</v>
      </c>
      <c r="H27" s="110">
        <v>104</v>
      </c>
      <c r="I27" s="8">
        <v>0</v>
      </c>
      <c r="J27" s="9" t="s">
        <v>7554</v>
      </c>
      <c r="K27" s="142">
        <v>8500</v>
      </c>
      <c r="L27" s="151">
        <v>8000</v>
      </c>
      <c r="M27" s="151">
        <v>8000</v>
      </c>
      <c r="N27" s="151">
        <v>8000</v>
      </c>
      <c r="O27" s="151">
        <v>8000</v>
      </c>
      <c r="P27" t="s">
        <v>7574</v>
      </c>
    </row>
    <row r="28" spans="1:16" s="17" customFormat="1" x14ac:dyDescent="0.25">
      <c r="A28" t="s">
        <v>7545</v>
      </c>
      <c r="B28" s="17" t="str">
        <f>MID(A28,1,2)</f>
        <v>03</v>
      </c>
      <c r="C28" s="17" t="str">
        <f>VLOOKUP(VALUE(B28),Missioni[],2,FALSE)</f>
        <v>Ordine pubblico e sicurezza</v>
      </c>
      <c r="D28" s="17">
        <f>VALUE(CONCATENATE(B28,MID(A28,4,2)))</f>
        <v>301</v>
      </c>
      <c r="E28" s="17" t="str">
        <f>VLOOKUP(D28,Programmi[],3,FALSE)</f>
        <v>Polizia locale e amministrativa</v>
      </c>
      <c r="F28" s="17" t="str">
        <f>MID(A28,7,1)</f>
        <v>1</v>
      </c>
      <c r="G28" t="str">
        <f>VLOOKUP(VALUE(F28),Titoli[],2,FALSE)</f>
        <v>Spese Correnti</v>
      </c>
      <c r="H28" s="110">
        <v>105</v>
      </c>
      <c r="I28" s="8">
        <v>0</v>
      </c>
      <c r="J28" s="9" t="s">
        <v>7555</v>
      </c>
      <c r="K28" s="142">
        <v>8000</v>
      </c>
      <c r="L28" s="151">
        <v>8000</v>
      </c>
      <c r="M28" s="151">
        <v>8000</v>
      </c>
      <c r="N28" s="151">
        <v>8000</v>
      </c>
      <c r="O28" s="151">
        <v>8000</v>
      </c>
      <c r="P28" t="s">
        <v>7574</v>
      </c>
    </row>
    <row r="29" spans="1:16" s="17" customFormat="1" x14ac:dyDescent="0.25">
      <c r="A29" t="s">
        <v>7546</v>
      </c>
      <c r="B29" s="17" t="str">
        <f>MID(A29,1,2)</f>
        <v>03</v>
      </c>
      <c r="C29" s="17" t="str">
        <f>VLOOKUP(VALUE(B29),Missioni[],2,FALSE)</f>
        <v>Ordine pubblico e sicurezza</v>
      </c>
      <c r="D29" s="17">
        <f>VALUE(CONCATENATE(B29,MID(A29,4,2)))</f>
        <v>301</v>
      </c>
      <c r="E29" s="17" t="str">
        <f>VLOOKUP(D29,Programmi[],3,FALSE)</f>
        <v>Polizia locale e amministrativa</v>
      </c>
      <c r="F29" s="17" t="str">
        <f>MID(A29,7,1)</f>
        <v>1</v>
      </c>
      <c r="G29" t="str">
        <f>VLOOKUP(VALUE(F29),Titoli[],2,FALSE)</f>
        <v>Spese Correnti</v>
      </c>
      <c r="H29" s="110">
        <v>106</v>
      </c>
      <c r="I29" s="8">
        <v>0</v>
      </c>
      <c r="J29" s="9" t="s">
        <v>7556</v>
      </c>
      <c r="K29" s="142">
        <v>700</v>
      </c>
      <c r="L29" s="151">
        <v>1000</v>
      </c>
      <c r="M29" s="151">
        <v>1000</v>
      </c>
      <c r="N29" s="151">
        <v>1000</v>
      </c>
      <c r="O29" s="151">
        <v>1000</v>
      </c>
      <c r="P29" t="s">
        <v>7574</v>
      </c>
    </row>
    <row r="30" spans="1:16" s="17" customFormat="1" x14ac:dyDescent="0.25">
      <c r="A30" t="s">
        <v>7547</v>
      </c>
      <c r="B30" s="17" t="str">
        <f>MID(A30,1,2)</f>
        <v>03</v>
      </c>
      <c r="C30" s="17" t="str">
        <f>VLOOKUP(VALUE(B30),Missioni[],2,FALSE)</f>
        <v>Ordine pubblico e sicurezza</v>
      </c>
      <c r="D30" s="17">
        <f>VALUE(CONCATENATE(B30,MID(A30,4,2)))</f>
        <v>301</v>
      </c>
      <c r="E30" s="17" t="str">
        <f>VLOOKUP(D30,Programmi[],3,FALSE)</f>
        <v>Polizia locale e amministrativa</v>
      </c>
      <c r="F30" s="17" t="str">
        <f>MID(A30,7,1)</f>
        <v>1</v>
      </c>
      <c r="G30" t="str">
        <f>VLOOKUP(VALUE(F30),Titoli[],2,FALSE)</f>
        <v>Spese Correnti</v>
      </c>
      <c r="H30" s="110">
        <v>107</v>
      </c>
      <c r="I30" s="8">
        <v>0</v>
      </c>
      <c r="J30" s="9" t="s">
        <v>7557</v>
      </c>
      <c r="K30" s="142">
        <v>6000</v>
      </c>
      <c r="L30" s="151">
        <v>7500</v>
      </c>
      <c r="M30" s="151">
        <v>5000</v>
      </c>
      <c r="N30" s="151">
        <v>5000</v>
      </c>
      <c r="O30" s="151">
        <v>5000</v>
      </c>
      <c r="P30" t="s">
        <v>7574</v>
      </c>
    </row>
    <row r="31" spans="1:16" s="17" customFormat="1" x14ac:dyDescent="0.25">
      <c r="A31" t="s">
        <v>7548</v>
      </c>
      <c r="B31" s="17" t="str">
        <f>MID(A31,1,2)</f>
        <v>03</v>
      </c>
      <c r="C31" s="17" t="str">
        <f>VLOOKUP(VALUE(B31),Missioni[],2,FALSE)</f>
        <v>Ordine pubblico e sicurezza</v>
      </c>
      <c r="D31" s="17">
        <f>VALUE(CONCATENATE(B31,MID(A31,4,2)))</f>
        <v>301</v>
      </c>
      <c r="E31" s="17" t="str">
        <f>VLOOKUP(D31,Programmi[],3,FALSE)</f>
        <v>Polizia locale e amministrativa</v>
      </c>
      <c r="F31" s="17" t="str">
        <f>MID(A31,7,1)</f>
        <v>1</v>
      </c>
      <c r="G31" t="str">
        <f>VLOOKUP(VALUE(F31),Titoli[],2,FALSE)</f>
        <v>Spese Correnti</v>
      </c>
      <c r="H31" s="110">
        <v>108</v>
      </c>
      <c r="I31" s="8">
        <v>0</v>
      </c>
      <c r="J31" s="9" t="s">
        <v>7558</v>
      </c>
      <c r="K31" s="142">
        <v>4000</v>
      </c>
      <c r="L31" s="151">
        <v>4000</v>
      </c>
      <c r="M31" s="151">
        <v>4000</v>
      </c>
      <c r="N31" s="151">
        <v>4000</v>
      </c>
      <c r="O31" s="151">
        <v>4000</v>
      </c>
      <c r="P31" t="s">
        <v>7574</v>
      </c>
    </row>
    <row r="32" spans="1:16" s="17" customFormat="1" x14ac:dyDescent="0.25">
      <c r="A32" t="s">
        <v>7549</v>
      </c>
      <c r="B32" s="17" t="str">
        <f>MID(A32,1,2)</f>
        <v>03</v>
      </c>
      <c r="C32" s="17" t="str">
        <f>VLOOKUP(VALUE(B32),Missioni[],2,FALSE)</f>
        <v>Ordine pubblico e sicurezza</v>
      </c>
      <c r="D32" s="17">
        <f>VALUE(CONCATENATE(B32,MID(A32,4,2)))</f>
        <v>301</v>
      </c>
      <c r="E32" s="17" t="str">
        <f>VLOOKUP(D32,Programmi[],3,FALSE)</f>
        <v>Polizia locale e amministrativa</v>
      </c>
      <c r="F32" s="17" t="str">
        <f>MID(A32,7,1)</f>
        <v>1</v>
      </c>
      <c r="G32" t="str">
        <f>VLOOKUP(VALUE(F32),Titoli[],2,FALSE)</f>
        <v>Spese Correnti</v>
      </c>
      <c r="H32" s="110">
        <v>109</v>
      </c>
      <c r="I32" s="8">
        <v>0</v>
      </c>
      <c r="J32" s="9" t="s">
        <v>7559</v>
      </c>
      <c r="K32" s="142">
        <v>3000</v>
      </c>
      <c r="L32" s="151">
        <v>2000</v>
      </c>
      <c r="M32" s="151">
        <v>3000</v>
      </c>
      <c r="N32" s="151">
        <v>3000</v>
      </c>
      <c r="O32" s="151">
        <v>3000</v>
      </c>
      <c r="P32" t="s">
        <v>7574</v>
      </c>
    </row>
    <row r="33" spans="1:16" s="17" customFormat="1" x14ac:dyDescent="0.25">
      <c r="A33" t="s">
        <v>203</v>
      </c>
      <c r="B33" s="17" t="str">
        <f>MID(A33,1,2)</f>
        <v>01</v>
      </c>
      <c r="C33" s="17" t="str">
        <f>VLOOKUP(VALUE(B33),Missioni[],2,FALSE)</f>
        <v xml:space="preserve">Servizi istituzionali,  generali e di gestione </v>
      </c>
      <c r="D33" s="17">
        <f>VALUE(CONCATENATE(B33,MID(A33,4,2)))</f>
        <v>104</v>
      </c>
      <c r="E33" s="17" t="str">
        <f>VLOOKUP(D33,Programmi[],3,FALSE)</f>
        <v>Gestione delle entrate tributarie e servizi fiscali</v>
      </c>
      <c r="F33" s="17" t="str">
        <f>MID(A33,7,1)</f>
        <v>1</v>
      </c>
      <c r="G33" t="str">
        <f>VLOOKUP(VALUE(F33),Titoli[],2,FALSE)</f>
        <v>Spese Correnti</v>
      </c>
      <c r="H33" s="110">
        <v>110</v>
      </c>
      <c r="I33" s="8">
        <v>0</v>
      </c>
      <c r="J33" s="9" t="s">
        <v>7560</v>
      </c>
      <c r="K33" s="142">
        <v>12000</v>
      </c>
      <c r="L33" s="151">
        <v>8000</v>
      </c>
      <c r="M33" s="151">
        <v>2000</v>
      </c>
      <c r="N33" s="151">
        <v>2000</v>
      </c>
      <c r="O33" s="151">
        <v>2000</v>
      </c>
      <c r="P33" t="s">
        <v>7574</v>
      </c>
    </row>
    <row r="34" spans="1:16" s="17" customFormat="1" x14ac:dyDescent="0.25">
      <c r="A34" t="s">
        <v>205</v>
      </c>
      <c r="B34" s="17" t="str">
        <f>MID(A34,1,2)</f>
        <v>01</v>
      </c>
      <c r="C34" s="17" t="str">
        <f>VLOOKUP(VALUE(B34),Missioni[],2,FALSE)</f>
        <v xml:space="preserve">Servizi istituzionali,  generali e di gestione </v>
      </c>
      <c r="D34" s="17">
        <f>VALUE(CONCATENATE(B34,MID(A34,4,2)))</f>
        <v>102</v>
      </c>
      <c r="E34" s="17" t="str">
        <f>VLOOKUP(D34,Programmi[],3,FALSE)</f>
        <v xml:space="preserve">Segreteria generale </v>
      </c>
      <c r="F34" s="17" t="str">
        <f>MID(A34,7,1)</f>
        <v>1</v>
      </c>
      <c r="G34" t="str">
        <f>VLOOKUP(VALUE(F34),Titoli[],2,FALSE)</f>
        <v>Spese Correnti</v>
      </c>
      <c r="H34" s="110">
        <v>111</v>
      </c>
      <c r="I34" s="8">
        <v>0</v>
      </c>
      <c r="J34" s="9" t="s">
        <v>7561</v>
      </c>
      <c r="K34" s="142">
        <v>15700</v>
      </c>
      <c r="L34" s="151">
        <v>13000</v>
      </c>
      <c r="M34" s="151">
        <v>14000</v>
      </c>
      <c r="N34" s="151">
        <v>14000</v>
      </c>
      <c r="O34" s="151">
        <v>14000</v>
      </c>
      <c r="P34" t="s">
        <v>7574</v>
      </c>
    </row>
    <row r="35" spans="1:16" s="17" customFormat="1" x14ac:dyDescent="0.25">
      <c r="A35" t="s">
        <v>7576</v>
      </c>
      <c r="B35" s="17" t="str">
        <f>MID(A35,1,2)</f>
        <v>03</v>
      </c>
      <c r="C35" s="17" t="str">
        <f>VLOOKUP(VALUE(B35),Missioni[],2,FALSE)</f>
        <v>Ordine pubblico e sicurezza</v>
      </c>
      <c r="D35" s="17">
        <f>VALUE(CONCATENATE(B35,MID(A35,4,2)))</f>
        <v>301</v>
      </c>
      <c r="E35" s="17" t="str">
        <f>VLOOKUP(D35,Programmi[],3,FALSE)</f>
        <v>Polizia locale e amministrativa</v>
      </c>
      <c r="F35" s="17" t="str">
        <f>MID(A35,7,1)</f>
        <v>1</v>
      </c>
      <c r="G35" t="str">
        <f>VLOOKUP(VALUE(F35),Titoli[],2,FALSE)</f>
        <v>Spese Correnti</v>
      </c>
      <c r="H35" s="110">
        <v>112</v>
      </c>
      <c r="I35" s="8">
        <v>0</v>
      </c>
      <c r="J35" s="9" t="s">
        <v>7575</v>
      </c>
      <c r="K35" s="142">
        <v>13000</v>
      </c>
      <c r="L35" s="151">
        <v>15000</v>
      </c>
      <c r="M35" s="151">
        <v>15000</v>
      </c>
      <c r="N35" s="151">
        <v>15000</v>
      </c>
      <c r="O35" s="151">
        <v>15000</v>
      </c>
      <c r="P35" t="s">
        <v>7574</v>
      </c>
    </row>
    <row r="36" spans="1:16" s="17" customFormat="1" x14ac:dyDescent="0.25">
      <c r="A36" t="s">
        <v>7585</v>
      </c>
      <c r="B36" s="17" t="str">
        <f>MID(A36,1,2)</f>
        <v>03</v>
      </c>
      <c r="C36" s="17" t="str">
        <f>VLOOKUP(VALUE(B36),Missioni[],2,FALSE)</f>
        <v>Ordine pubblico e sicurezza</v>
      </c>
      <c r="D36" s="17">
        <f>VALUE(CONCATENATE(B36,MID(A36,4,2)))</f>
        <v>301</v>
      </c>
      <c r="E36" s="17" t="str">
        <f>VLOOKUP(D36,Programmi[],3,FALSE)</f>
        <v>Polizia locale e amministrativa</v>
      </c>
      <c r="F36" s="17" t="str">
        <f>MID(A36,7,1)</f>
        <v>1</v>
      </c>
      <c r="G36" t="str">
        <f>VLOOKUP(VALUE(F36),Titoli[],2,FALSE)</f>
        <v>Spese Correnti</v>
      </c>
      <c r="H36" s="110">
        <v>113</v>
      </c>
      <c r="I36" s="8">
        <v>0</v>
      </c>
      <c r="J36" s="9" t="s">
        <v>7583</v>
      </c>
      <c r="K36" s="142">
        <v>2000</v>
      </c>
      <c r="L36" s="151">
        <v>2000</v>
      </c>
      <c r="M36" s="151">
        <v>3000</v>
      </c>
      <c r="N36" s="151">
        <v>3000</v>
      </c>
      <c r="O36" s="151">
        <v>3000</v>
      </c>
      <c r="P36" t="s">
        <v>7574</v>
      </c>
    </row>
    <row r="37" spans="1:16" s="17" customFormat="1" x14ac:dyDescent="0.25">
      <c r="A37" t="s">
        <v>7586</v>
      </c>
      <c r="B37" s="17" t="str">
        <f>MID(A37,1,2)</f>
        <v>03</v>
      </c>
      <c r="C37" s="17" t="str">
        <f>VLOOKUP(VALUE(B37),Missioni[],2,FALSE)</f>
        <v>Ordine pubblico e sicurezza</v>
      </c>
      <c r="D37" s="17">
        <f>VALUE(CONCATENATE(B37,MID(A37,4,2)))</f>
        <v>301</v>
      </c>
      <c r="E37" s="17" t="str">
        <f>VLOOKUP(D37,Programmi[],3,FALSE)</f>
        <v>Polizia locale e amministrativa</v>
      </c>
      <c r="F37" s="17" t="str">
        <f>MID(A37,7,1)</f>
        <v>2</v>
      </c>
      <c r="G37" t="str">
        <f>VLOOKUP(VALUE(F37),Titoli[],2,FALSE)</f>
        <v>Spese in conto capitale</v>
      </c>
      <c r="H37" s="110">
        <v>114</v>
      </c>
      <c r="I37" s="8">
        <v>0</v>
      </c>
      <c r="J37" s="9" t="s">
        <v>7584</v>
      </c>
      <c r="K37" s="142">
        <v>36200</v>
      </c>
      <c r="L37" s="151">
        <v>1000</v>
      </c>
      <c r="M37" s="151">
        <v>10000</v>
      </c>
      <c r="N37" s="151">
        <v>0</v>
      </c>
      <c r="O37" s="151">
        <v>0</v>
      </c>
      <c r="P37" t="s">
        <v>7574</v>
      </c>
    </row>
    <row r="38" spans="1:16" s="17" customFormat="1" x14ac:dyDescent="0.25">
      <c r="A38" t="s">
        <v>7546</v>
      </c>
      <c r="B38" s="17" t="str">
        <f>MID(A38,1,2)</f>
        <v>03</v>
      </c>
      <c r="C38" s="17" t="str">
        <f>VLOOKUP(VALUE(B38),Missioni[],2,FALSE)</f>
        <v>Ordine pubblico e sicurezza</v>
      </c>
      <c r="D38" s="17">
        <f>VALUE(CONCATENATE(B38,MID(A38,4,2)))</f>
        <v>301</v>
      </c>
      <c r="E38" s="17" t="str">
        <f>VLOOKUP(D38,Programmi[],3,FALSE)</f>
        <v>Polizia locale e amministrativa</v>
      </c>
      <c r="F38" s="17" t="str">
        <f>MID(A38,7,1)</f>
        <v>1</v>
      </c>
      <c r="G38" t="str">
        <f>VLOOKUP(VALUE(F38),Titoli[],2,FALSE)</f>
        <v>Spese Correnti</v>
      </c>
      <c r="H38" s="110">
        <v>115</v>
      </c>
      <c r="I38" s="8">
        <v>0</v>
      </c>
      <c r="J38" s="9" t="s">
        <v>7609</v>
      </c>
      <c r="K38" s="142">
        <v>4000</v>
      </c>
      <c r="L38" s="151">
        <v>1000</v>
      </c>
      <c r="M38" s="151">
        <v>3500</v>
      </c>
      <c r="N38" s="151">
        <v>1500</v>
      </c>
      <c r="O38" s="151">
        <v>1500</v>
      </c>
      <c r="P38" t="s">
        <v>7574</v>
      </c>
    </row>
    <row r="39" spans="1:16" s="17" customFormat="1" x14ac:dyDescent="0.25">
      <c r="A39" t="s">
        <v>7636</v>
      </c>
      <c r="B39" s="17" t="str">
        <f>MID(A39,1,2)</f>
        <v>03</v>
      </c>
      <c r="C39" s="17" t="str">
        <f>VLOOKUP(VALUE(B39),Missioni[],2,FALSE)</f>
        <v>Ordine pubblico e sicurezza</v>
      </c>
      <c r="D39" s="17">
        <f>VALUE(CONCATENATE(B39,MID(A39,4,2)))</f>
        <v>301</v>
      </c>
      <c r="E39" s="17" t="str">
        <f>VLOOKUP(D39,Programmi[],3,FALSE)</f>
        <v>Polizia locale e amministrativa</v>
      </c>
      <c r="F39" s="17" t="str">
        <f>MID(A39,7,1)</f>
        <v>2</v>
      </c>
      <c r="G39" t="str">
        <f>VLOOKUP(VALUE(F39),Titoli[],2,FALSE)</f>
        <v>Spese in conto capitale</v>
      </c>
      <c r="H39" s="110">
        <v>116</v>
      </c>
      <c r="I39" s="8">
        <v>0</v>
      </c>
      <c r="J39" s="9" t="s">
        <v>7635</v>
      </c>
      <c r="K39" s="142"/>
      <c r="L39" s="151">
        <v>37000</v>
      </c>
      <c r="M39" s="151">
        <v>0</v>
      </c>
      <c r="N39" s="151">
        <v>0</v>
      </c>
      <c r="O39" s="151">
        <v>0</v>
      </c>
      <c r="P39" t="s">
        <v>7574</v>
      </c>
    </row>
    <row r="40" spans="1:16" s="164" customFormat="1" x14ac:dyDescent="0.25">
      <c r="A40" s="163" t="s">
        <v>7546</v>
      </c>
      <c r="B40" s="164" t="str">
        <f>MID(A40,1,2)</f>
        <v>03</v>
      </c>
      <c r="C40" s="164" t="str">
        <f>VLOOKUP(VALUE(B40),Missioni[],2,FALSE)</f>
        <v>Ordine pubblico e sicurezza</v>
      </c>
      <c r="D40" s="164">
        <f>VALUE(CONCATENATE(B40,MID(A40,4,2)))</f>
        <v>301</v>
      </c>
      <c r="E40" s="164" t="str">
        <f>VLOOKUP(D40,Programmi[],3,FALSE)</f>
        <v>Polizia locale e amministrativa</v>
      </c>
      <c r="F40" s="164" t="str">
        <f>MID(A40,7,1)</f>
        <v>1</v>
      </c>
      <c r="G40" s="163" t="str">
        <f>VLOOKUP(VALUE(F40),Titoli[],2,FALSE)</f>
        <v>Spese Correnti</v>
      </c>
      <c r="H40" s="165">
        <v>117</v>
      </c>
      <c r="I40" s="166">
        <v>0</v>
      </c>
      <c r="J40" s="167" t="s">
        <v>7611</v>
      </c>
      <c r="K40" s="168"/>
      <c r="L40" s="162">
        <v>0</v>
      </c>
      <c r="M40" s="162">
        <v>1200</v>
      </c>
      <c r="N40" s="162">
        <v>1200</v>
      </c>
      <c r="O40" s="162">
        <v>1200</v>
      </c>
      <c r="P40" s="163" t="s">
        <v>7574</v>
      </c>
    </row>
    <row r="41" spans="1:16" s="17" customFormat="1" x14ac:dyDescent="0.25">
      <c r="A41" t="s">
        <v>7679</v>
      </c>
      <c r="B41" s="17" t="str">
        <f>MID(A41,1,2)</f>
        <v>01</v>
      </c>
      <c r="C41" s="17" t="str">
        <f>VLOOKUP(VALUE(B41),Missioni[],2,FALSE)</f>
        <v xml:space="preserve">Servizi istituzionali,  generali e di gestione </v>
      </c>
      <c r="D41" s="17">
        <f>VALUE(CONCATENATE(B41,MID(A41,4,2)))</f>
        <v>103</v>
      </c>
      <c r="E41" s="17" t="str">
        <f>VLOOKUP(D41,Programmi[],3,FALSE)</f>
        <v>Gestione economica, finanziaria,  programmazione, provveditorato</v>
      </c>
      <c r="F41" s="17" t="str">
        <f>MID(A41,7,1)</f>
        <v>1</v>
      </c>
      <c r="G41" t="str">
        <f>VLOOKUP(VALUE(F41),Titoli[],2,FALSE)</f>
        <v>Spese Correnti</v>
      </c>
      <c r="H41" s="110">
        <v>118</v>
      </c>
      <c r="I41" s="8">
        <v>0</v>
      </c>
      <c r="J41" s="9" t="s">
        <v>7680</v>
      </c>
      <c r="K41" s="142"/>
      <c r="L41" s="151">
        <v>7175</v>
      </c>
      <c r="M41" s="151">
        <v>7125</v>
      </c>
      <c r="N41" s="151">
        <v>7125</v>
      </c>
      <c r="O41" s="151">
        <v>7125</v>
      </c>
      <c r="P41" t="s">
        <v>7574</v>
      </c>
    </row>
    <row r="42" spans="1:16" s="17" customFormat="1" x14ac:dyDescent="0.25">
      <c r="A42" t="s">
        <v>203</v>
      </c>
      <c r="B42" s="17" t="str">
        <f>MID(A42,1,2)</f>
        <v>01</v>
      </c>
      <c r="C42" s="17" t="str">
        <f>VLOOKUP(VALUE(B42),Missioni[],2,FALSE)</f>
        <v xml:space="preserve">Servizi istituzionali,  generali e di gestione </v>
      </c>
      <c r="D42" s="17">
        <f>VALUE(CONCATENATE(B42,MID(A42,4,2)))</f>
        <v>104</v>
      </c>
      <c r="E42" s="17" t="str">
        <f>VLOOKUP(D42,Programmi[],3,FALSE)</f>
        <v>Gestione delle entrate tributarie e servizi fiscali</v>
      </c>
      <c r="F42" s="17" t="str">
        <f>MID(A42,7,1)</f>
        <v>1</v>
      </c>
      <c r="G42" t="str">
        <f>VLOOKUP(VALUE(F42),Titoli[],2,FALSE)</f>
        <v>Spese Correnti</v>
      </c>
      <c r="H42" s="110">
        <v>119</v>
      </c>
      <c r="I42" s="8">
        <v>0</v>
      </c>
      <c r="J42" s="9" t="s">
        <v>204</v>
      </c>
      <c r="K42" s="142">
        <v>50000</v>
      </c>
      <c r="L42" s="151">
        <v>55000</v>
      </c>
      <c r="M42" s="151">
        <v>45000</v>
      </c>
      <c r="N42" s="151">
        <v>45000</v>
      </c>
      <c r="O42" s="151">
        <v>45000</v>
      </c>
      <c r="P42" t="s">
        <v>7654</v>
      </c>
    </row>
    <row r="43" spans="1:16" s="17" customFormat="1" x14ac:dyDescent="0.25">
      <c r="A43" t="s">
        <v>205</v>
      </c>
      <c r="B43" s="17" t="str">
        <f>MID(A43,1,2)</f>
        <v>01</v>
      </c>
      <c r="C43" s="17" t="str">
        <f>VLOOKUP(VALUE(B43),Missioni[],2,FALSE)</f>
        <v xml:space="preserve">Servizi istituzionali,  generali e di gestione </v>
      </c>
      <c r="D43" s="17">
        <f>VALUE(CONCATENATE(B43,MID(A43,4,2)))</f>
        <v>102</v>
      </c>
      <c r="E43" s="17" t="str">
        <f>VLOOKUP(D43,Programmi[],3,FALSE)</f>
        <v xml:space="preserve">Segreteria generale </v>
      </c>
      <c r="F43" s="17" t="str">
        <f>MID(A43,7,1)</f>
        <v>1</v>
      </c>
      <c r="G43" t="str">
        <f>VLOOKUP(VALUE(F43),Titoli[],2,FALSE)</f>
        <v>Spese Correnti</v>
      </c>
      <c r="H43" s="110">
        <v>120</v>
      </c>
      <c r="I43" s="8">
        <v>0</v>
      </c>
      <c r="J43" s="9" t="s">
        <v>206</v>
      </c>
      <c r="K43" s="142">
        <v>4000</v>
      </c>
      <c r="L43" s="151">
        <v>4000</v>
      </c>
      <c r="M43" s="151">
        <v>4000</v>
      </c>
      <c r="N43" s="151">
        <v>4000</v>
      </c>
      <c r="O43" s="151">
        <f>+TUscite[[#This Row],[Previsione Anno 2027]]</f>
        <v>4000</v>
      </c>
      <c r="P43" t="s">
        <v>876</v>
      </c>
    </row>
    <row r="44" spans="1:16" s="17" customFormat="1" x14ac:dyDescent="0.25">
      <c r="A44" t="s">
        <v>207</v>
      </c>
      <c r="B44" s="17" t="str">
        <f>MID(A44,1,2)</f>
        <v>01</v>
      </c>
      <c r="C44" s="17" t="str">
        <f>VLOOKUP(VALUE(B44),Missioni[],2,FALSE)</f>
        <v xml:space="preserve">Servizi istituzionali,  generali e di gestione </v>
      </c>
      <c r="D44" s="17">
        <f>VALUE(CONCATENATE(B44,MID(A44,4,2)))</f>
        <v>102</v>
      </c>
      <c r="E44" s="17" t="str">
        <f>VLOOKUP(D44,Programmi[],3,FALSE)</f>
        <v xml:space="preserve">Segreteria generale </v>
      </c>
      <c r="F44" s="17" t="str">
        <f>MID(A44,7,1)</f>
        <v>1</v>
      </c>
      <c r="G44" t="str">
        <f>VLOOKUP(VALUE(F44),Titoli[],2,FALSE)</f>
        <v>Spese Correnti</v>
      </c>
      <c r="H44" s="110">
        <v>121</v>
      </c>
      <c r="I44" s="8">
        <v>0</v>
      </c>
      <c r="J44" s="9" t="s">
        <v>208</v>
      </c>
      <c r="K44" s="142">
        <v>27000</v>
      </c>
      <c r="L44" s="151">
        <v>60000</v>
      </c>
      <c r="M44" s="151">
        <v>20000</v>
      </c>
      <c r="N44" s="151">
        <v>20000</v>
      </c>
      <c r="O44" s="151">
        <f>+TUscite[[#This Row],[Previsione Anno 2027]]</f>
        <v>20000</v>
      </c>
      <c r="P44" t="s">
        <v>876</v>
      </c>
    </row>
    <row r="45" spans="1:16" s="17" customFormat="1" x14ac:dyDescent="0.25">
      <c r="A45" t="s">
        <v>209</v>
      </c>
      <c r="B45" s="17" t="str">
        <f>MID(A45,1,2)</f>
        <v>01</v>
      </c>
      <c r="C45" s="17" t="str">
        <f>VLOOKUP(VALUE(B45),Missioni[],2,FALSE)</f>
        <v xml:space="preserve">Servizi istituzionali,  generali e di gestione </v>
      </c>
      <c r="D45" s="17">
        <f>VALUE(CONCATENATE(B45,MID(A45,4,2)))</f>
        <v>108</v>
      </c>
      <c r="E45" s="17" t="str">
        <f>VLOOKUP(D45,Programmi[],3,FALSE)</f>
        <v xml:space="preserve"> Statistica e sistemi informativi</v>
      </c>
      <c r="F45" s="17" t="str">
        <f>MID(A45,7,1)</f>
        <v>1</v>
      </c>
      <c r="G45" t="str">
        <f>VLOOKUP(VALUE(F45),Titoli[],2,FALSE)</f>
        <v>Spese Correnti</v>
      </c>
      <c r="H45" s="110">
        <v>122</v>
      </c>
      <c r="I45" s="8">
        <v>0</v>
      </c>
      <c r="J45" s="9" t="s">
        <v>210</v>
      </c>
      <c r="K45" s="142">
        <v>20500</v>
      </c>
      <c r="L45" s="151">
        <v>21000</v>
      </c>
      <c r="M45" s="151">
        <v>21000</v>
      </c>
      <c r="N45" s="151">
        <v>21000</v>
      </c>
      <c r="O45" s="151">
        <f>+TUscite[[#This Row],[Previsione Anno 2027]]</f>
        <v>21000</v>
      </c>
      <c r="P45" t="s">
        <v>876</v>
      </c>
    </row>
    <row r="46" spans="1:16" s="17" customFormat="1" x14ac:dyDescent="0.25">
      <c r="A46" t="s">
        <v>211</v>
      </c>
      <c r="B46" s="17" t="str">
        <f>MID(A46,1,2)</f>
        <v>01</v>
      </c>
      <c r="C46" s="17" t="str">
        <f>VLOOKUP(VALUE(B46),Missioni[],2,FALSE)</f>
        <v xml:space="preserve">Servizi istituzionali,  generali e di gestione </v>
      </c>
      <c r="D46" s="17">
        <f>VALUE(CONCATENATE(B46,MID(A46,4,2)))</f>
        <v>108</v>
      </c>
      <c r="E46" s="17" t="str">
        <f>VLOOKUP(D46,Programmi[],3,FALSE)</f>
        <v xml:space="preserve"> Statistica e sistemi informativi</v>
      </c>
      <c r="F46" s="17" t="str">
        <f>MID(A46,7,1)</f>
        <v>1</v>
      </c>
      <c r="G46" t="str">
        <f>VLOOKUP(VALUE(F46),Titoli[],2,FALSE)</f>
        <v>Spese Correnti</v>
      </c>
      <c r="H46" s="110">
        <v>123</v>
      </c>
      <c r="I46" s="8">
        <v>0</v>
      </c>
      <c r="J46" s="9" t="s">
        <v>212</v>
      </c>
      <c r="K46" s="142">
        <v>4000</v>
      </c>
      <c r="L46" s="151">
        <v>4000</v>
      </c>
      <c r="M46" s="151">
        <v>15000</v>
      </c>
      <c r="N46" s="151">
        <v>15000</v>
      </c>
      <c r="O46" s="151">
        <v>15000</v>
      </c>
      <c r="P46" t="s">
        <v>876</v>
      </c>
    </row>
    <row r="47" spans="1:16" s="17" customFormat="1" x14ac:dyDescent="0.25">
      <c r="A47" t="s">
        <v>211</v>
      </c>
      <c r="B47" s="17" t="str">
        <f>MID(A47,1,2)</f>
        <v>01</v>
      </c>
      <c r="C47" s="17" t="str">
        <f>VLOOKUP(VALUE(B47),Missioni[],2,FALSE)</f>
        <v xml:space="preserve">Servizi istituzionali,  generali e di gestione </v>
      </c>
      <c r="D47" s="17">
        <f>VALUE(CONCATENATE(B47,MID(A47,4,2)))</f>
        <v>108</v>
      </c>
      <c r="E47" s="17" t="str">
        <f>VLOOKUP(D47,Programmi[],3,FALSE)</f>
        <v xml:space="preserve"> Statistica e sistemi informativi</v>
      </c>
      <c r="F47" s="17" t="str">
        <f>MID(A47,7,1)</f>
        <v>1</v>
      </c>
      <c r="G47" t="str">
        <f>VLOOKUP(VALUE(F47),Titoli[],2,FALSE)</f>
        <v>Spese Correnti</v>
      </c>
      <c r="H47" s="110">
        <v>124</v>
      </c>
      <c r="I47" s="8">
        <v>0</v>
      </c>
      <c r="J47" s="9" t="s">
        <v>213</v>
      </c>
      <c r="K47" s="142">
        <v>12000</v>
      </c>
      <c r="L47" s="151">
        <v>7500</v>
      </c>
      <c r="M47" s="151">
        <v>7500</v>
      </c>
      <c r="N47" s="151">
        <v>7500</v>
      </c>
      <c r="O47" s="151">
        <f>+TUscite[[#This Row],[Previsione Anno 2027]]</f>
        <v>7500</v>
      </c>
      <c r="P47" t="s">
        <v>876</v>
      </c>
    </row>
    <row r="48" spans="1:16" s="17" customFormat="1" x14ac:dyDescent="0.25">
      <c r="A48" t="s">
        <v>214</v>
      </c>
      <c r="B48" s="17" t="str">
        <f>MID(A48,1,2)</f>
        <v>01</v>
      </c>
      <c r="C48" s="17" t="str">
        <f>VLOOKUP(VALUE(B48),Missioni[],2,FALSE)</f>
        <v xml:space="preserve">Servizi istituzionali,  generali e di gestione </v>
      </c>
      <c r="D48" s="17">
        <f>VALUE(CONCATENATE(B48,MID(A48,4,2)))</f>
        <v>103</v>
      </c>
      <c r="E48" s="17" t="str">
        <f>VLOOKUP(D48,Programmi[],3,FALSE)</f>
        <v>Gestione economica, finanziaria,  programmazione, provveditorato</v>
      </c>
      <c r="F48" s="17" t="str">
        <f>MID(A48,7,1)</f>
        <v>1</v>
      </c>
      <c r="G48" t="str">
        <f>VLOOKUP(VALUE(F48),Titoli[],2,FALSE)</f>
        <v>Spese Correnti</v>
      </c>
      <c r="H48" s="110">
        <v>130</v>
      </c>
      <c r="I48" s="8">
        <v>0</v>
      </c>
      <c r="J48" s="9" t="s">
        <v>215</v>
      </c>
      <c r="K48" s="142">
        <v>15000</v>
      </c>
      <c r="L48" s="151">
        <v>15000</v>
      </c>
      <c r="M48" s="151">
        <v>15000</v>
      </c>
      <c r="N48" s="151">
        <v>15000</v>
      </c>
      <c r="O48" s="151">
        <f>+TUscite[[#This Row],[Previsione Anno 2027]]</f>
        <v>15000</v>
      </c>
      <c r="P48" t="s">
        <v>13</v>
      </c>
    </row>
    <row r="49" spans="1:16" s="17" customFormat="1" x14ac:dyDescent="0.25">
      <c r="A49" t="s">
        <v>216</v>
      </c>
      <c r="B49" s="17" t="str">
        <f>MID(A49,1,2)</f>
        <v>01</v>
      </c>
      <c r="C49" s="17" t="str">
        <f>VLOOKUP(VALUE(B49),Missioni[],2,FALSE)</f>
        <v xml:space="preserve">Servizi istituzionali,  generali e di gestione </v>
      </c>
      <c r="D49" s="17">
        <f>VALUE(CONCATENATE(B49,MID(A49,4,2)))</f>
        <v>111</v>
      </c>
      <c r="E49" s="17" t="str">
        <f>VLOOKUP(D49,Programmi[],3,FALSE)</f>
        <v>Altri servizi generali</v>
      </c>
      <c r="F49" s="17" t="str">
        <f>MID(A49,7,1)</f>
        <v>1</v>
      </c>
      <c r="G49" t="str">
        <f>VLOOKUP(VALUE(F49),Titoli[],2,FALSE)</f>
        <v>Spese Correnti</v>
      </c>
      <c r="H49" s="110">
        <v>140</v>
      </c>
      <c r="I49" s="8">
        <v>0</v>
      </c>
      <c r="J49" s="9" t="s">
        <v>217</v>
      </c>
      <c r="K49" s="142">
        <v>19000</v>
      </c>
      <c r="L49" s="151">
        <v>23000</v>
      </c>
      <c r="M49" s="151">
        <v>36000</v>
      </c>
      <c r="N49" s="151">
        <v>36000</v>
      </c>
      <c r="O49" s="151">
        <v>36000</v>
      </c>
      <c r="P49" t="s">
        <v>876</v>
      </c>
    </row>
    <row r="50" spans="1:16" s="17" customFormat="1" x14ac:dyDescent="0.25">
      <c r="A50" t="s">
        <v>221</v>
      </c>
      <c r="B50" s="17" t="str">
        <f>MID(A50,1,2)</f>
        <v>01</v>
      </c>
      <c r="C50" s="17" t="str">
        <f>VLOOKUP(VALUE(B50),Missioni[],2,FALSE)</f>
        <v xml:space="preserve">Servizi istituzionali,  generali e di gestione </v>
      </c>
      <c r="D50" s="17">
        <f>VALUE(CONCATENATE(B50,MID(A50,4,2)))</f>
        <v>104</v>
      </c>
      <c r="E50" s="17" t="str">
        <f>VLOOKUP(D50,Programmi[],3,FALSE)</f>
        <v>Gestione delle entrate tributarie e servizi fiscali</v>
      </c>
      <c r="F50" s="17" t="str">
        <f>MID(A50,7,1)</f>
        <v>1</v>
      </c>
      <c r="G50" t="str">
        <f>VLOOKUP(VALUE(F50),Titoli[],2,FALSE)</f>
        <v>Spese Correnti</v>
      </c>
      <c r="H50" s="110">
        <v>146</v>
      </c>
      <c r="I50" s="8">
        <v>0</v>
      </c>
      <c r="J50" s="9" t="s">
        <v>222</v>
      </c>
      <c r="K50" s="142">
        <v>470</v>
      </c>
      <c r="L50" s="151">
        <v>200</v>
      </c>
      <c r="M50" s="151">
        <v>6200</v>
      </c>
      <c r="N50" s="151">
        <v>6200</v>
      </c>
      <c r="O50" s="151">
        <f>+TUscite[[#This Row],[Previsione Anno 2027]]</f>
        <v>6200</v>
      </c>
      <c r="P50" t="s">
        <v>13</v>
      </c>
    </row>
    <row r="51" spans="1:16" s="17" customFormat="1" x14ac:dyDescent="0.25">
      <c r="A51" t="s">
        <v>223</v>
      </c>
      <c r="B51" s="17" t="str">
        <f>MID(A51,1,2)</f>
        <v>01</v>
      </c>
      <c r="C51" s="17" t="str">
        <f>VLOOKUP(VALUE(B51),Missioni[],2,FALSE)</f>
        <v xml:space="preserve">Servizi istituzionali,  generali e di gestione </v>
      </c>
      <c r="D51" s="17">
        <f>VALUE(CONCATENATE(B51,MID(A51,4,2)))</f>
        <v>103</v>
      </c>
      <c r="E51" s="17" t="str">
        <f>VLOOKUP(D51,Programmi[],3,FALSE)</f>
        <v>Gestione economica, finanziaria,  programmazione, provveditorato</v>
      </c>
      <c r="F51" s="17" t="str">
        <f>MID(A51,7,1)</f>
        <v>1</v>
      </c>
      <c r="G51" t="str">
        <f>VLOOKUP(VALUE(F51),Titoli[],2,FALSE)</f>
        <v>Spese Correnti</v>
      </c>
      <c r="H51" s="110">
        <v>160</v>
      </c>
      <c r="I51" s="8">
        <v>0</v>
      </c>
      <c r="J51" s="9" t="s">
        <v>224</v>
      </c>
      <c r="K51" s="142">
        <v>10000</v>
      </c>
      <c r="L51" s="151">
        <v>6500</v>
      </c>
      <c r="M51" s="151">
        <v>10000</v>
      </c>
      <c r="N51" s="151">
        <v>10000</v>
      </c>
      <c r="O51" s="151">
        <f>+TUscite[[#This Row],[Previsione Anno 2027]]</f>
        <v>10000</v>
      </c>
      <c r="P51" t="s">
        <v>876</v>
      </c>
    </row>
    <row r="52" spans="1:16" s="17" customFormat="1" x14ac:dyDescent="0.25">
      <c r="A52" t="s">
        <v>225</v>
      </c>
      <c r="B52" s="17" t="str">
        <f>MID(A52,1,2)</f>
        <v>01</v>
      </c>
      <c r="C52" s="17" t="str">
        <f>VLOOKUP(VALUE(B52),Missioni[],2,FALSE)</f>
        <v xml:space="preserve">Servizi istituzionali,  generali e di gestione </v>
      </c>
      <c r="D52" s="17">
        <f>VALUE(CONCATENATE(B52,MID(A52,4,2)))</f>
        <v>103</v>
      </c>
      <c r="E52" s="17" t="str">
        <f>VLOOKUP(D52,Programmi[],3,FALSE)</f>
        <v>Gestione economica, finanziaria,  programmazione, provveditorato</v>
      </c>
      <c r="F52" s="17" t="str">
        <f>MID(A52,7,1)</f>
        <v>1</v>
      </c>
      <c r="G52" t="str">
        <f>VLOOKUP(VALUE(F52),Titoli[],2,FALSE)</f>
        <v>Spese Correnti</v>
      </c>
      <c r="H52" s="110">
        <v>161</v>
      </c>
      <c r="I52" s="8">
        <v>0</v>
      </c>
      <c r="J52" s="9" t="s">
        <v>226</v>
      </c>
      <c r="K52" s="142">
        <v>2500</v>
      </c>
      <c r="L52" s="151">
        <v>2500</v>
      </c>
      <c r="M52" s="151">
        <v>2500</v>
      </c>
      <c r="N52" s="151">
        <v>2400</v>
      </c>
      <c r="O52" s="151">
        <f>+TUscite[[#This Row],[Previsione Anno 2027]]</f>
        <v>2400</v>
      </c>
      <c r="P52" t="s">
        <v>876</v>
      </c>
    </row>
    <row r="53" spans="1:16" s="17" customFormat="1" x14ac:dyDescent="0.25">
      <c r="A53" t="s">
        <v>227</v>
      </c>
      <c r="B53" s="17" t="str">
        <f>MID(A53,1,2)</f>
        <v>01</v>
      </c>
      <c r="C53" s="17" t="str">
        <f>VLOOKUP(VALUE(B53),Missioni[],2,FALSE)</f>
        <v xml:space="preserve">Servizi istituzionali,  generali e di gestione </v>
      </c>
      <c r="D53" s="17">
        <f>VALUE(CONCATENATE(B53,MID(A53,4,2)))</f>
        <v>103</v>
      </c>
      <c r="E53" s="17" t="str">
        <f>VLOOKUP(D53,Programmi[],3,FALSE)</f>
        <v>Gestione economica, finanziaria,  programmazione, provveditorato</v>
      </c>
      <c r="F53" s="17" t="str">
        <f>MID(A53,7,1)</f>
        <v>1</v>
      </c>
      <c r="G53" t="str">
        <f>VLOOKUP(VALUE(F53),Titoli[],2,FALSE)</f>
        <v>Spese Correnti</v>
      </c>
      <c r="H53" s="110">
        <v>162</v>
      </c>
      <c r="I53" s="8">
        <v>0</v>
      </c>
      <c r="J53" s="9" t="s">
        <v>228</v>
      </c>
      <c r="K53" s="142">
        <v>153.80000000000001</v>
      </c>
      <c r="L53" s="151">
        <v>150</v>
      </c>
      <c r="M53" s="151">
        <v>150</v>
      </c>
      <c r="N53" s="151">
        <v>150</v>
      </c>
      <c r="O53" s="151">
        <f>+TUscite[[#This Row],[Previsione Anno 2027]]</f>
        <v>150</v>
      </c>
      <c r="P53" t="s">
        <v>876</v>
      </c>
    </row>
    <row r="54" spans="1:16" s="17" customFormat="1" x14ac:dyDescent="0.25">
      <c r="A54" t="s">
        <v>7528</v>
      </c>
      <c r="B54" s="17" t="str">
        <f>MID(A54,1,2)</f>
        <v>03</v>
      </c>
      <c r="C54" s="17" t="str">
        <f>VLOOKUP(VALUE(B54),Missioni[],2,FALSE)</f>
        <v>Ordine pubblico e sicurezza</v>
      </c>
      <c r="D54" s="17">
        <f>VALUE(CONCATENATE(B54,MID(A54,4,2)))</f>
        <v>301</v>
      </c>
      <c r="E54" s="17" t="str">
        <f>VLOOKUP(D54,Programmi[],3,FALSE)</f>
        <v>Polizia locale e amministrativa</v>
      </c>
      <c r="F54" s="17" t="str">
        <f>MID(A54,7,1)</f>
        <v>1</v>
      </c>
      <c r="G54" t="str">
        <f>VLOOKUP(VALUE(F54),Titoli[],2,FALSE)</f>
        <v>Spese Correnti</v>
      </c>
      <c r="H54" s="110">
        <v>187</v>
      </c>
      <c r="I54" s="8">
        <v>0</v>
      </c>
      <c r="J54" s="9" t="s">
        <v>7522</v>
      </c>
      <c r="K54" s="142">
        <v>16500</v>
      </c>
      <c r="L54" s="151">
        <v>16800</v>
      </c>
      <c r="M54" s="151">
        <v>20000</v>
      </c>
      <c r="N54" s="151">
        <v>20000</v>
      </c>
      <c r="O54" s="151">
        <v>20000</v>
      </c>
      <c r="P54" t="s">
        <v>7574</v>
      </c>
    </row>
    <row r="55" spans="1:16" s="17" customFormat="1" x14ac:dyDescent="0.25">
      <c r="A55" t="s">
        <v>7526</v>
      </c>
      <c r="B55" s="17" t="str">
        <f>MID(A55,1,2)</f>
        <v>03</v>
      </c>
      <c r="C55" s="17" t="str">
        <f>VLOOKUP(VALUE(B55),Missioni[],2,FALSE)</f>
        <v>Ordine pubblico e sicurezza</v>
      </c>
      <c r="D55" s="17">
        <f>VALUE(CONCATENATE(B55,MID(A55,4,2)))</f>
        <v>301</v>
      </c>
      <c r="E55" s="17" t="str">
        <f>VLOOKUP(D55,Programmi[],3,FALSE)</f>
        <v>Polizia locale e amministrativa</v>
      </c>
      <c r="F55" s="17" t="str">
        <f>MID(A55,7,1)</f>
        <v>1</v>
      </c>
      <c r="G55" t="str">
        <f>VLOOKUP(VALUE(F55),Titoli[],2,FALSE)</f>
        <v>Spese Correnti</v>
      </c>
      <c r="H55" s="110">
        <v>188</v>
      </c>
      <c r="I55" s="8">
        <v>0</v>
      </c>
      <c r="J55" s="9" t="s">
        <v>7520</v>
      </c>
      <c r="K55" s="142">
        <v>179000</v>
      </c>
      <c r="L55" s="151">
        <v>185000</v>
      </c>
      <c r="M55" s="151">
        <v>230000</v>
      </c>
      <c r="N55" s="151">
        <v>230000</v>
      </c>
      <c r="O55" s="151">
        <v>230000</v>
      </c>
      <c r="P55" t="s">
        <v>7574</v>
      </c>
    </row>
    <row r="56" spans="1:16" s="17" customFormat="1" x14ac:dyDescent="0.25">
      <c r="A56" t="s">
        <v>7527</v>
      </c>
      <c r="B56" s="17" t="str">
        <f>MID(A56,1,2)</f>
        <v>03</v>
      </c>
      <c r="C56" s="17" t="str">
        <f>VLOOKUP(VALUE(B56),Missioni[],2,FALSE)</f>
        <v>Ordine pubblico e sicurezza</v>
      </c>
      <c r="D56" s="17">
        <f>VALUE(CONCATENATE(B56,MID(A56,4,2)))</f>
        <v>301</v>
      </c>
      <c r="E56" s="17" t="str">
        <f>VLOOKUP(D56,Programmi[],3,FALSE)</f>
        <v>Polizia locale e amministrativa</v>
      </c>
      <c r="F56" s="17" t="str">
        <f>MID(A56,7,1)</f>
        <v>1</v>
      </c>
      <c r="G56" t="str">
        <f>VLOOKUP(VALUE(F56),Titoli[],2,FALSE)</f>
        <v>Spese Correnti</v>
      </c>
      <c r="H56" s="110">
        <v>189</v>
      </c>
      <c r="I56" s="8">
        <v>0</v>
      </c>
      <c r="J56" s="9" t="s">
        <v>7521</v>
      </c>
      <c r="K56" s="142">
        <v>49300</v>
      </c>
      <c r="L56" s="151">
        <v>52800</v>
      </c>
      <c r="M56" s="151">
        <v>62000</v>
      </c>
      <c r="N56" s="151">
        <v>62000</v>
      </c>
      <c r="O56" s="151">
        <v>62000</v>
      </c>
      <c r="P56" t="s">
        <v>7574</v>
      </c>
    </row>
    <row r="57" spans="1:16" s="17" customFormat="1" x14ac:dyDescent="0.25">
      <c r="A57" t="s">
        <v>229</v>
      </c>
      <c r="B57" s="17" t="str">
        <f>MID(A57,1,2)</f>
        <v>01</v>
      </c>
      <c r="C57" s="17" t="str">
        <f>VLOOKUP(VALUE(B57),Missioni[],2,FALSE)</f>
        <v xml:space="preserve">Servizi istituzionali,  generali e di gestione </v>
      </c>
      <c r="D57" s="17">
        <f>VALUE(CONCATENATE(B57,MID(A57,4,2)))</f>
        <v>103</v>
      </c>
      <c r="E57" s="17" t="str">
        <f>VLOOKUP(D57,Programmi[],3,FALSE)</f>
        <v>Gestione economica, finanziaria,  programmazione, provveditorato</v>
      </c>
      <c r="F57" s="17" t="str">
        <f>MID(A57,7,1)</f>
        <v>1</v>
      </c>
      <c r="G57" t="str">
        <f>VLOOKUP(VALUE(F57),Titoli[],2,FALSE)</f>
        <v>Spese Correnti</v>
      </c>
      <c r="H57" s="110">
        <v>190</v>
      </c>
      <c r="I57" s="8">
        <v>0</v>
      </c>
      <c r="J57" s="9" t="s">
        <v>230</v>
      </c>
      <c r="K57" s="142">
        <v>82000</v>
      </c>
      <c r="L57" s="151">
        <v>85200</v>
      </c>
      <c r="M57" s="151">
        <v>87000</v>
      </c>
      <c r="N57" s="151">
        <v>87000</v>
      </c>
      <c r="O57" s="151">
        <v>87000</v>
      </c>
      <c r="P57" t="s">
        <v>13</v>
      </c>
    </row>
    <row r="58" spans="1:16" s="17" customFormat="1" x14ac:dyDescent="0.25">
      <c r="A58" t="s">
        <v>231</v>
      </c>
      <c r="B58" s="17" t="str">
        <f>MID(A58,1,2)</f>
        <v>01</v>
      </c>
      <c r="C58" s="17" t="str">
        <f>VLOOKUP(VALUE(B58),Missioni[],2,FALSE)</f>
        <v xml:space="preserve">Servizi istituzionali,  generali e di gestione </v>
      </c>
      <c r="D58" s="17">
        <f>VALUE(CONCATENATE(B58,MID(A58,4,2)))</f>
        <v>103</v>
      </c>
      <c r="E58" s="17" t="str">
        <f>VLOOKUP(D58,Programmi[],3,FALSE)</f>
        <v>Gestione economica, finanziaria,  programmazione, provveditorato</v>
      </c>
      <c r="F58" s="17" t="str">
        <f>MID(A58,7,1)</f>
        <v>1</v>
      </c>
      <c r="G58" t="str">
        <f>VLOOKUP(VALUE(F58),Titoli[],2,FALSE)</f>
        <v>Spese Correnti</v>
      </c>
      <c r="H58" s="110">
        <v>191</v>
      </c>
      <c r="I58" s="8">
        <v>0</v>
      </c>
      <c r="J58" s="9" t="s">
        <v>232</v>
      </c>
      <c r="K58" s="142"/>
      <c r="L58" s="151"/>
      <c r="M58" s="151"/>
      <c r="N58" s="151"/>
      <c r="O58" s="151">
        <f>+TUscite[[#This Row],[Previsione Anno 2027]]</f>
        <v>0</v>
      </c>
      <c r="P58" t="s">
        <v>13</v>
      </c>
    </row>
    <row r="59" spans="1:16" s="17" customFormat="1" x14ac:dyDescent="0.25">
      <c r="A59" t="s">
        <v>7447</v>
      </c>
      <c r="B59" s="17" t="str">
        <f>MID(A59,1,2)</f>
        <v>01</v>
      </c>
      <c r="C59" s="17" t="str">
        <f>VLOOKUP(VALUE(B59),Missioni[],2,FALSE)</f>
        <v xml:space="preserve">Servizi istituzionali,  generali e di gestione </v>
      </c>
      <c r="D59" s="17">
        <f>VALUE(CONCATENATE(B59,MID(A59,4,2)))</f>
        <v>103</v>
      </c>
      <c r="E59" s="17" t="str">
        <f>VLOOKUP(D59,Programmi[],3,FALSE)</f>
        <v>Gestione economica, finanziaria,  programmazione, provveditorato</v>
      </c>
      <c r="F59" s="17" t="str">
        <f>MID(A59,7,1)</f>
        <v>1</v>
      </c>
      <c r="G59" t="str">
        <f>VLOOKUP(VALUE(F59),Titoli[],2,FALSE)</f>
        <v>Spese Correnti</v>
      </c>
      <c r="H59" s="110">
        <v>192</v>
      </c>
      <c r="I59" s="8"/>
      <c r="J59" s="9" t="s">
        <v>7446</v>
      </c>
      <c r="K59" s="142">
        <v>100000</v>
      </c>
      <c r="L59" s="151">
        <v>85000</v>
      </c>
      <c r="M59" s="151">
        <v>0</v>
      </c>
      <c r="N59" s="151">
        <v>0</v>
      </c>
      <c r="O59" s="151">
        <f>+TUscite[[#This Row],[Previsione Anno 2027]]</f>
        <v>0</v>
      </c>
      <c r="P59" t="s">
        <v>13</v>
      </c>
    </row>
    <row r="60" spans="1:16" s="17" customFormat="1" x14ac:dyDescent="0.25">
      <c r="A60" t="s">
        <v>233</v>
      </c>
      <c r="B60" s="17" t="str">
        <f>MID(A60,1,2)</f>
        <v>01</v>
      </c>
      <c r="C60" s="17" t="str">
        <f>VLOOKUP(VALUE(B60),Missioni[],2,FALSE)</f>
        <v xml:space="preserve">Servizi istituzionali,  generali e di gestione </v>
      </c>
      <c r="D60" s="17">
        <f>VALUE(CONCATENATE(B60,MID(A60,4,2)))</f>
        <v>103</v>
      </c>
      <c r="E60" s="17" t="str">
        <f>VLOOKUP(D60,Programmi[],3,FALSE)</f>
        <v>Gestione economica, finanziaria,  programmazione, provveditorato</v>
      </c>
      <c r="F60" s="17" t="str">
        <f>MID(A60,7,1)</f>
        <v>1</v>
      </c>
      <c r="G60" t="str">
        <f>VLOOKUP(VALUE(F60),Titoli[],2,FALSE)</f>
        <v>Spese Correnti</v>
      </c>
      <c r="H60" s="110">
        <v>202</v>
      </c>
      <c r="I60" s="8">
        <v>0</v>
      </c>
      <c r="J60" s="9" t="s">
        <v>234</v>
      </c>
      <c r="K60" s="142">
        <v>1500</v>
      </c>
      <c r="L60" s="151">
        <v>1500</v>
      </c>
      <c r="M60" s="151">
        <v>1500</v>
      </c>
      <c r="N60" s="151">
        <v>1500</v>
      </c>
      <c r="O60" s="151">
        <f>+TUscite[[#This Row],[Previsione Anno 2027]]</f>
        <v>1500</v>
      </c>
      <c r="P60" t="s">
        <v>13</v>
      </c>
    </row>
    <row r="61" spans="1:16" s="17" customFormat="1" x14ac:dyDescent="0.25">
      <c r="A61" t="s">
        <v>235</v>
      </c>
      <c r="B61" s="17" t="str">
        <f>MID(A61,1,2)</f>
        <v>01</v>
      </c>
      <c r="C61" s="17" t="str">
        <f>VLOOKUP(VALUE(B61),Missioni[],2,FALSE)</f>
        <v xml:space="preserve">Servizi istituzionali,  generali e di gestione </v>
      </c>
      <c r="D61" s="17">
        <f>VALUE(CONCATENATE(B61,MID(A61,4,2)))</f>
        <v>103</v>
      </c>
      <c r="E61" s="17" t="str">
        <f>VLOOKUP(D61,Programmi[],3,FALSE)</f>
        <v>Gestione economica, finanziaria,  programmazione, provveditorato</v>
      </c>
      <c r="F61" s="17" t="str">
        <f>MID(A61,7,1)</f>
        <v>1</v>
      </c>
      <c r="G61" t="str">
        <f>VLOOKUP(VALUE(F61),Titoli[],2,FALSE)</f>
        <v>Spese Correnti</v>
      </c>
      <c r="H61" s="110">
        <v>213</v>
      </c>
      <c r="I61" s="8">
        <v>0</v>
      </c>
      <c r="J61" s="9" t="s">
        <v>236</v>
      </c>
      <c r="K61" s="142">
        <v>22000</v>
      </c>
      <c r="L61" s="151">
        <v>22800</v>
      </c>
      <c r="M61" s="151">
        <v>23500</v>
      </c>
      <c r="N61" s="151">
        <v>23500</v>
      </c>
      <c r="O61" s="151">
        <v>23500</v>
      </c>
      <c r="P61" t="s">
        <v>13</v>
      </c>
    </row>
    <row r="62" spans="1:16" s="17" customFormat="1" x14ac:dyDescent="0.25">
      <c r="A62" t="s">
        <v>237</v>
      </c>
      <c r="B62" s="17" t="str">
        <f>MID(A62,1,2)</f>
        <v>01</v>
      </c>
      <c r="C62" s="17" t="str">
        <f>VLOOKUP(VALUE(B62),Missioni[],2,FALSE)</f>
        <v xml:space="preserve">Servizi istituzionali,  generali e di gestione </v>
      </c>
      <c r="D62" s="17">
        <f>VALUE(CONCATENATE(B62,MID(A62,4,2)))</f>
        <v>102</v>
      </c>
      <c r="E62" s="17" t="str">
        <f>VLOOKUP(D62,Programmi[],3,FALSE)</f>
        <v xml:space="preserve">Segreteria generale </v>
      </c>
      <c r="F62" s="17" t="str">
        <f>MID(A62,7,1)</f>
        <v>1</v>
      </c>
      <c r="G62" t="str">
        <f>VLOOKUP(VALUE(F62),Titoli[],2,FALSE)</f>
        <v>Spese Correnti</v>
      </c>
      <c r="H62" s="110">
        <v>220</v>
      </c>
      <c r="I62" s="8">
        <v>0</v>
      </c>
      <c r="J62" s="9" t="s">
        <v>238</v>
      </c>
      <c r="K62" s="142">
        <v>650</v>
      </c>
      <c r="L62" s="151">
        <v>650</v>
      </c>
      <c r="M62" s="151">
        <v>650</v>
      </c>
      <c r="N62" s="151">
        <v>650</v>
      </c>
      <c r="O62" s="151">
        <f>+TUscite[[#This Row],[Previsione Anno 2027]]</f>
        <v>650</v>
      </c>
      <c r="P62" t="s">
        <v>876</v>
      </c>
    </row>
    <row r="63" spans="1:16" s="17" customFormat="1" x14ac:dyDescent="0.25">
      <c r="A63" t="s">
        <v>239</v>
      </c>
      <c r="B63" s="17" t="str">
        <f>MID(A63,1,2)</f>
        <v>01</v>
      </c>
      <c r="C63" s="17" t="str">
        <f>VLOOKUP(VALUE(B63),Missioni[],2,FALSE)</f>
        <v xml:space="preserve">Servizi istituzionali,  generali e di gestione </v>
      </c>
      <c r="D63" s="17">
        <f>VALUE(CONCATENATE(B63,MID(A63,4,2)))</f>
        <v>102</v>
      </c>
      <c r="E63" s="17" t="str">
        <f>VLOOKUP(D63,Programmi[],3,FALSE)</f>
        <v xml:space="preserve">Segreteria generale </v>
      </c>
      <c r="F63" s="17" t="str">
        <f>MID(A63,7,1)</f>
        <v>1</v>
      </c>
      <c r="G63" t="str">
        <f>VLOOKUP(VALUE(F63),Titoli[],2,FALSE)</f>
        <v>Spese Correnti</v>
      </c>
      <c r="H63" s="110">
        <v>230</v>
      </c>
      <c r="I63" s="8">
        <v>0</v>
      </c>
      <c r="J63" s="9" t="s">
        <v>240</v>
      </c>
      <c r="K63" s="142">
        <v>300</v>
      </c>
      <c r="L63" s="151">
        <v>300</v>
      </c>
      <c r="M63" s="151">
        <v>300</v>
      </c>
      <c r="N63" s="151">
        <v>300</v>
      </c>
      <c r="O63" s="151">
        <f>+TUscite[[#This Row],[Previsione Anno 2027]]</f>
        <v>300</v>
      </c>
      <c r="P63" t="s">
        <v>876</v>
      </c>
    </row>
    <row r="64" spans="1:16" s="17" customFormat="1" x14ac:dyDescent="0.25">
      <c r="A64" t="s">
        <v>241</v>
      </c>
      <c r="B64" s="17" t="str">
        <f>MID(A64,1,2)</f>
        <v>01</v>
      </c>
      <c r="C64" s="17" t="str">
        <f>VLOOKUP(VALUE(B64),Missioni[],2,FALSE)</f>
        <v xml:space="preserve">Servizi istituzionali,  generali e di gestione </v>
      </c>
      <c r="D64" s="17">
        <f>VALUE(CONCATENATE(B64,MID(A64,4,2)))</f>
        <v>110</v>
      </c>
      <c r="E64" s="17" t="str">
        <f>VLOOKUP(D64,Programmi[],3,FALSE)</f>
        <v>Risorse umane</v>
      </c>
      <c r="F64" s="17" t="str">
        <f>MID(A64,7,1)</f>
        <v>1</v>
      </c>
      <c r="G64" t="str">
        <f>VLOOKUP(VALUE(F64),Titoli[],2,FALSE)</f>
        <v>Spese Correnti</v>
      </c>
      <c r="H64" s="110">
        <v>285</v>
      </c>
      <c r="I64" s="8">
        <v>0</v>
      </c>
      <c r="J64" s="9" t="s">
        <v>242</v>
      </c>
      <c r="K64" s="142">
        <v>7500</v>
      </c>
      <c r="L64" s="151">
        <v>7500</v>
      </c>
      <c r="M64" s="151">
        <v>7500</v>
      </c>
      <c r="N64" s="151">
        <v>7500</v>
      </c>
      <c r="O64" s="151">
        <v>7500</v>
      </c>
      <c r="P64" t="s">
        <v>7654</v>
      </c>
    </row>
    <row r="65" spans="1:16" s="17" customFormat="1" x14ac:dyDescent="0.25">
      <c r="A65" t="s">
        <v>243</v>
      </c>
      <c r="B65" s="17" t="str">
        <f>MID(A65,1,2)</f>
        <v>01</v>
      </c>
      <c r="C65" s="17" t="str">
        <f>VLOOKUP(VALUE(B65),Missioni[],2,FALSE)</f>
        <v xml:space="preserve">Servizi istituzionali,  generali e di gestione </v>
      </c>
      <c r="D65" s="17">
        <f>VALUE(CONCATENATE(B65,MID(A65,4,2)))</f>
        <v>101</v>
      </c>
      <c r="E65" s="17" t="str">
        <f>VLOOKUP(D65,Programmi[],3,FALSE)</f>
        <v>Organi istituzionali</v>
      </c>
      <c r="F65" s="17" t="str">
        <f>MID(A65,7,1)</f>
        <v>1</v>
      </c>
      <c r="G65" t="str">
        <f>VLOOKUP(VALUE(F65),Titoli[],2,FALSE)</f>
        <v>Spese Correnti</v>
      </c>
      <c r="H65" s="110">
        <v>300</v>
      </c>
      <c r="I65" s="8">
        <v>0</v>
      </c>
      <c r="J65" s="9" t="s">
        <v>244</v>
      </c>
      <c r="K65" s="142">
        <v>7000</v>
      </c>
      <c r="L65" s="151">
        <v>7000</v>
      </c>
      <c r="M65" s="151">
        <v>7000</v>
      </c>
      <c r="N65" s="151">
        <v>7000</v>
      </c>
      <c r="O65" s="151">
        <f>+TUscite[[#This Row],[Previsione Anno 2027]]</f>
        <v>7000</v>
      </c>
      <c r="P65" t="s">
        <v>876</v>
      </c>
    </row>
    <row r="66" spans="1:16" s="17" customFormat="1" x14ac:dyDescent="0.25">
      <c r="A66" t="s">
        <v>209</v>
      </c>
      <c r="B66" s="17" t="str">
        <f>MID(A66,1,2)</f>
        <v>01</v>
      </c>
      <c r="C66" s="17" t="str">
        <f>VLOOKUP(VALUE(B66),Missioni[],2,FALSE)</f>
        <v xml:space="preserve">Servizi istituzionali,  generali e di gestione </v>
      </c>
      <c r="D66" s="17">
        <f>VALUE(CONCATENATE(B66,MID(A66,4,2)))</f>
        <v>108</v>
      </c>
      <c r="E66" s="17" t="str">
        <f>VLOOKUP(D66,Programmi[],3,FALSE)</f>
        <v xml:space="preserve"> Statistica e sistemi informativi</v>
      </c>
      <c r="F66" s="17" t="str">
        <f>MID(A66,7,1)</f>
        <v>1</v>
      </c>
      <c r="G66" t="str">
        <f>VLOOKUP(VALUE(F66),Titoli[],2,FALSE)</f>
        <v>Spese Correnti</v>
      </c>
      <c r="H66" s="110">
        <v>305</v>
      </c>
      <c r="I66" s="8">
        <v>0</v>
      </c>
      <c r="J66" s="9" t="s">
        <v>245</v>
      </c>
      <c r="K66" s="142">
        <v>50000</v>
      </c>
      <c r="L66" s="151">
        <v>50000</v>
      </c>
      <c r="M66" s="151">
        <v>50000</v>
      </c>
      <c r="N66" s="151">
        <v>50000</v>
      </c>
      <c r="O66" s="151">
        <f>+TUscite[[#This Row],[Previsione Anno 2027]]</f>
        <v>50000</v>
      </c>
      <c r="P66" t="s">
        <v>876</v>
      </c>
    </row>
    <row r="67" spans="1:16" s="17" customFormat="1" x14ac:dyDescent="0.25">
      <c r="A67" t="s">
        <v>246</v>
      </c>
      <c r="B67" s="17" t="str">
        <f>MID(A67,1,2)</f>
        <v>01</v>
      </c>
      <c r="C67" s="17" t="str">
        <f>VLOOKUP(VALUE(B67),Missioni[],2,FALSE)</f>
        <v xml:space="preserve">Servizi istituzionali,  generali e di gestione </v>
      </c>
      <c r="D67" s="17">
        <f>VALUE(CONCATENATE(B67,MID(A67,4,2)))</f>
        <v>103</v>
      </c>
      <c r="E67" s="17" t="str">
        <f>VLOOKUP(D67,Programmi[],3,FALSE)</f>
        <v>Gestione economica, finanziaria,  programmazione, provveditorato</v>
      </c>
      <c r="F67" s="17" t="str">
        <f>MID(A67,7,1)</f>
        <v>1</v>
      </c>
      <c r="G67" t="str">
        <f>VLOOKUP(VALUE(F67),Titoli[],2,FALSE)</f>
        <v>Spese Correnti</v>
      </c>
      <c r="H67" s="110">
        <v>320</v>
      </c>
      <c r="I67" s="8">
        <v>0</v>
      </c>
      <c r="J67" s="9" t="s">
        <v>247</v>
      </c>
      <c r="K67" s="142">
        <v>29200</v>
      </c>
      <c r="L67" s="151">
        <v>15000</v>
      </c>
      <c r="M67" s="151">
        <v>15000</v>
      </c>
      <c r="N67" s="151">
        <v>12000</v>
      </c>
      <c r="O67" s="151">
        <f>+TUscite[[#This Row],[Previsione Anno 2027]]</f>
        <v>12000</v>
      </c>
      <c r="P67" t="s">
        <v>876</v>
      </c>
    </row>
    <row r="68" spans="1:16" s="17" customFormat="1" x14ac:dyDescent="0.25">
      <c r="A68" t="s">
        <v>248</v>
      </c>
      <c r="B68" s="17" t="str">
        <f>MID(A68,1,2)</f>
        <v>01</v>
      </c>
      <c r="C68" s="17" t="str">
        <f>VLOOKUP(VALUE(B68),Missioni[],2,FALSE)</f>
        <v xml:space="preserve">Servizi istituzionali,  generali e di gestione </v>
      </c>
      <c r="D68" s="17">
        <f>VALUE(CONCATENATE(B68,MID(A68,4,2)))</f>
        <v>102</v>
      </c>
      <c r="E68" s="17" t="str">
        <f>VLOOKUP(D68,Programmi[],3,FALSE)</f>
        <v xml:space="preserve">Segreteria generale </v>
      </c>
      <c r="F68" s="17" t="str">
        <f>MID(A68,7,1)</f>
        <v>1</v>
      </c>
      <c r="G68" t="str">
        <f>VLOOKUP(VALUE(F68),Titoli[],2,FALSE)</f>
        <v>Spese Correnti</v>
      </c>
      <c r="H68" s="110">
        <v>321</v>
      </c>
      <c r="I68" s="8">
        <v>0</v>
      </c>
      <c r="J68" s="9" t="s">
        <v>7591</v>
      </c>
      <c r="K68" s="142">
        <v>10000</v>
      </c>
      <c r="L68" s="151">
        <v>10000</v>
      </c>
      <c r="M68" s="151">
        <v>10000</v>
      </c>
      <c r="N68" s="151">
        <v>10000</v>
      </c>
      <c r="O68" s="151">
        <f>+TUscite[[#This Row],[Previsione Anno 2027]]</f>
        <v>10000</v>
      </c>
      <c r="P68" t="s">
        <v>876</v>
      </c>
    </row>
    <row r="69" spans="1:16" s="17" customFormat="1" x14ac:dyDescent="0.25">
      <c r="A69" t="s">
        <v>250</v>
      </c>
      <c r="B69" s="17" t="str">
        <f>MID(A69,1,2)</f>
        <v>01</v>
      </c>
      <c r="C69" s="17" t="str">
        <f>VLOOKUP(VALUE(B69),Missioni[],2,FALSE)</f>
        <v xml:space="preserve">Servizi istituzionali,  generali e di gestione </v>
      </c>
      <c r="D69" s="17">
        <f>VALUE(CONCATENATE(B69,MID(A69,4,2)))</f>
        <v>103</v>
      </c>
      <c r="E69" s="17" t="str">
        <f>VLOOKUP(D69,Programmi[],3,FALSE)</f>
        <v>Gestione economica, finanziaria,  programmazione, provveditorato</v>
      </c>
      <c r="F69" s="17" t="str">
        <f>MID(A69,7,1)</f>
        <v>1</v>
      </c>
      <c r="G69" t="str">
        <f>VLOOKUP(VALUE(F69),Titoli[],2,FALSE)</f>
        <v>Spese Correnti</v>
      </c>
      <c r="H69" s="110">
        <v>323</v>
      </c>
      <c r="I69" s="8">
        <v>0</v>
      </c>
      <c r="J69" s="9" t="s">
        <v>251</v>
      </c>
      <c r="K69" s="142">
        <v>5000</v>
      </c>
      <c r="L69" s="151">
        <v>6000</v>
      </c>
      <c r="M69" s="151">
        <v>6000</v>
      </c>
      <c r="N69" s="151">
        <v>6000</v>
      </c>
      <c r="O69" s="151">
        <f>+TUscite[[#This Row],[Previsione Anno 2027]]</f>
        <v>6000</v>
      </c>
      <c r="P69" t="s">
        <v>876</v>
      </c>
    </row>
    <row r="70" spans="1:16" s="17" customFormat="1" x14ac:dyDescent="0.25">
      <c r="A70" t="s">
        <v>252</v>
      </c>
      <c r="B70" s="17" t="str">
        <f>MID(A70,1,2)</f>
        <v>01</v>
      </c>
      <c r="C70" s="17" t="str">
        <f>VLOOKUP(VALUE(B70),Missioni[],2,FALSE)</f>
        <v xml:space="preserve">Servizi istituzionali,  generali e di gestione </v>
      </c>
      <c r="D70" s="17">
        <f>VALUE(CONCATENATE(B70,MID(A70,4,2)))</f>
        <v>108</v>
      </c>
      <c r="E70" s="17" t="str">
        <f>VLOOKUP(D70,Programmi[],3,FALSE)</f>
        <v xml:space="preserve"> Statistica e sistemi informativi</v>
      </c>
      <c r="F70" s="17" t="str">
        <f>MID(A70,7,1)</f>
        <v>1</v>
      </c>
      <c r="G70" t="str">
        <f>VLOOKUP(VALUE(F70),Titoli[],2,FALSE)</f>
        <v>Spese Correnti</v>
      </c>
      <c r="H70" s="110">
        <v>325</v>
      </c>
      <c r="I70" s="8">
        <v>0</v>
      </c>
      <c r="J70" s="9" t="s">
        <v>253</v>
      </c>
      <c r="K70" s="142">
        <v>20000</v>
      </c>
      <c r="L70" s="151">
        <v>19170</v>
      </c>
      <c r="M70" s="151">
        <v>20000</v>
      </c>
      <c r="N70" s="151">
        <v>20000</v>
      </c>
      <c r="O70" s="151">
        <f>+TUscite[[#This Row],[Previsione Anno 2027]]</f>
        <v>20000</v>
      </c>
      <c r="P70" t="s">
        <v>876</v>
      </c>
    </row>
    <row r="71" spans="1:16" s="17" customFormat="1" x14ac:dyDescent="0.25">
      <c r="A71" t="s">
        <v>252</v>
      </c>
      <c r="B71" s="17" t="str">
        <f>MID(A71,1,2)</f>
        <v>01</v>
      </c>
      <c r="C71" s="17" t="str">
        <f>VLOOKUP(VALUE(B71),Missioni[],2,FALSE)</f>
        <v xml:space="preserve">Servizi istituzionali,  generali e di gestione </v>
      </c>
      <c r="D71" s="17">
        <f>VALUE(CONCATENATE(B71,MID(A71,4,2)))</f>
        <v>108</v>
      </c>
      <c r="E71" s="17" t="str">
        <f>VLOOKUP(D71,Programmi[],3,FALSE)</f>
        <v xml:space="preserve"> Statistica e sistemi informativi</v>
      </c>
      <c r="F71" s="17" t="str">
        <f>MID(A71,7,1)</f>
        <v>1</v>
      </c>
      <c r="G71" t="str">
        <f>VLOOKUP(VALUE(F71),Titoli[],2,FALSE)</f>
        <v>Spese Correnti</v>
      </c>
      <c r="H71" s="110">
        <v>326</v>
      </c>
      <c r="I71" s="8">
        <v>0</v>
      </c>
      <c r="J71" s="9" t="s">
        <v>254</v>
      </c>
      <c r="K71" s="142">
        <v>2000</v>
      </c>
      <c r="L71" s="151">
        <v>2000</v>
      </c>
      <c r="M71" s="151">
        <v>2000</v>
      </c>
      <c r="N71" s="151">
        <v>2000</v>
      </c>
      <c r="O71" s="151">
        <f>+TUscite[[#This Row],[Previsione Anno 2027]]</f>
        <v>2000</v>
      </c>
      <c r="P71" t="s">
        <v>876</v>
      </c>
    </row>
    <row r="72" spans="1:16" s="17" customFormat="1" x14ac:dyDescent="0.25">
      <c r="A72" t="s">
        <v>255</v>
      </c>
      <c r="B72" s="17" t="str">
        <f>MID(A72,1,2)</f>
        <v>01</v>
      </c>
      <c r="C72" s="17" t="str">
        <f>VLOOKUP(VALUE(B72),Missioni[],2,FALSE)</f>
        <v xml:space="preserve">Servizi istituzionali,  generali e di gestione </v>
      </c>
      <c r="D72" s="17">
        <f>VALUE(CONCATENATE(B72,MID(A72,4,2)))</f>
        <v>103</v>
      </c>
      <c r="E72" s="17" t="str">
        <f>VLOOKUP(D72,Programmi[],3,FALSE)</f>
        <v>Gestione economica, finanziaria,  programmazione, provveditorato</v>
      </c>
      <c r="F72" s="17" t="str">
        <f>MID(A72,7,1)</f>
        <v>1</v>
      </c>
      <c r="G72" t="str">
        <f>VLOOKUP(VALUE(F72),Titoli[],2,FALSE)</f>
        <v>Spese Correnti</v>
      </c>
      <c r="H72" s="110">
        <v>329</v>
      </c>
      <c r="I72" s="8">
        <v>0</v>
      </c>
      <c r="J72" s="9" t="s">
        <v>256</v>
      </c>
      <c r="K72" s="142">
        <v>9300</v>
      </c>
      <c r="L72" s="151">
        <v>5000</v>
      </c>
      <c r="M72" s="151">
        <v>5000</v>
      </c>
      <c r="N72" s="151">
        <v>5000</v>
      </c>
      <c r="O72" s="151">
        <f>+TUscite[[#This Row],[Previsione Anno 2027]]</f>
        <v>5000</v>
      </c>
      <c r="P72" t="s">
        <v>876</v>
      </c>
    </row>
    <row r="73" spans="1:16" s="17" customFormat="1" x14ac:dyDescent="0.25">
      <c r="A73" t="s">
        <v>257</v>
      </c>
      <c r="B73" s="17" t="str">
        <f>MID(A73,1,2)</f>
        <v>17</v>
      </c>
      <c r="C73" s="17" t="str">
        <f>VLOOKUP(VALUE(B73),Missioni[],2,FALSE)</f>
        <v>Energia e diversificazione delle fonti energetiche</v>
      </c>
      <c r="D73" s="17">
        <f>VALUE(CONCATENATE(B73,MID(A73,4,2)))</f>
        <v>1701</v>
      </c>
      <c r="E73" s="17" t="str">
        <f>VLOOKUP(D73,Programmi[],3,FALSE)</f>
        <v>Fonti energetiche</v>
      </c>
      <c r="F73" s="17" t="str">
        <f>MID(A73,7,1)</f>
        <v>1</v>
      </c>
      <c r="G73" t="str">
        <f>VLOOKUP(VALUE(F73),Titoli[],2,FALSE)</f>
        <v>Spese Correnti</v>
      </c>
      <c r="H73" s="110">
        <v>330</v>
      </c>
      <c r="I73" s="8">
        <v>0</v>
      </c>
      <c r="J73" s="9" t="s">
        <v>258</v>
      </c>
      <c r="K73" s="142">
        <v>10000</v>
      </c>
      <c r="L73" s="151">
        <v>10000</v>
      </c>
      <c r="M73" s="151">
        <v>10000</v>
      </c>
      <c r="N73" s="151">
        <v>10000</v>
      </c>
      <c r="O73" s="151">
        <v>10000</v>
      </c>
      <c r="P73" t="s">
        <v>7654</v>
      </c>
    </row>
    <row r="74" spans="1:16" s="17" customFormat="1" x14ac:dyDescent="0.25">
      <c r="A74" t="s">
        <v>214</v>
      </c>
      <c r="B74" s="17" t="str">
        <f>MID(A74,1,2)</f>
        <v>01</v>
      </c>
      <c r="C74" s="17" t="str">
        <f>VLOOKUP(VALUE(B74),Missioni[],2,FALSE)</f>
        <v xml:space="preserve">Servizi istituzionali,  generali e di gestione </v>
      </c>
      <c r="D74" s="17">
        <f>VALUE(CONCATENATE(B74,MID(A74,4,2)))</f>
        <v>103</v>
      </c>
      <c r="E74" s="17" t="str">
        <f>VLOOKUP(D74,Programmi[],3,FALSE)</f>
        <v>Gestione economica, finanziaria,  programmazione, provveditorato</v>
      </c>
      <c r="F74" s="17" t="str">
        <f>MID(A74,7,1)</f>
        <v>1</v>
      </c>
      <c r="G74" t="str">
        <f>VLOOKUP(VALUE(F74),Titoli[],2,FALSE)</f>
        <v>Spese Correnti</v>
      </c>
      <c r="H74" s="110">
        <v>360</v>
      </c>
      <c r="I74" s="8">
        <v>0</v>
      </c>
      <c r="J74" s="9" t="s">
        <v>259</v>
      </c>
      <c r="K74" s="142">
        <v>2000</v>
      </c>
      <c r="L74" s="151">
        <v>2000</v>
      </c>
      <c r="M74" s="151">
        <v>2000</v>
      </c>
      <c r="N74" s="151">
        <v>2000</v>
      </c>
      <c r="O74" s="151">
        <f>+TUscite[[#This Row],[Previsione Anno 2027]]</f>
        <v>2000</v>
      </c>
      <c r="P74" t="s">
        <v>876</v>
      </c>
    </row>
    <row r="75" spans="1:16" s="17" customFormat="1" x14ac:dyDescent="0.25">
      <c r="A75" t="s">
        <v>260</v>
      </c>
      <c r="B75" s="17" t="str">
        <f>MID(A75,1,2)</f>
        <v>01</v>
      </c>
      <c r="C75" s="17" t="str">
        <f>VLOOKUP(VALUE(B75),Missioni[],2,FALSE)</f>
        <v xml:space="preserve">Servizi istituzionali,  generali e di gestione </v>
      </c>
      <c r="D75" s="17">
        <f>VALUE(CONCATENATE(B75,MID(A75,4,2)))</f>
        <v>103</v>
      </c>
      <c r="E75" s="17" t="str">
        <f>VLOOKUP(D75,Programmi[],3,FALSE)</f>
        <v>Gestione economica, finanziaria,  programmazione, provveditorato</v>
      </c>
      <c r="F75" s="17" t="str">
        <f>MID(A75,7,1)</f>
        <v>1</v>
      </c>
      <c r="G75" t="str">
        <f>VLOOKUP(VALUE(F75),Titoli[],2,FALSE)</f>
        <v>Spese Correnti</v>
      </c>
      <c r="H75" s="110">
        <v>370</v>
      </c>
      <c r="I75" s="8">
        <v>0</v>
      </c>
      <c r="J75" s="9" t="s">
        <v>261</v>
      </c>
      <c r="K75" s="142">
        <v>10000</v>
      </c>
      <c r="L75" s="151">
        <v>10000</v>
      </c>
      <c r="M75" s="151">
        <v>12000</v>
      </c>
      <c r="N75" s="151">
        <v>12000</v>
      </c>
      <c r="O75" s="151">
        <v>12000</v>
      </c>
      <c r="P75" t="s">
        <v>13</v>
      </c>
    </row>
    <row r="76" spans="1:16" s="17" customFormat="1" x14ac:dyDescent="0.25">
      <c r="A76" t="s">
        <v>260</v>
      </c>
      <c r="B76" s="17" t="str">
        <f>MID(A76,1,2)</f>
        <v>01</v>
      </c>
      <c r="C76" s="17" t="str">
        <f>VLOOKUP(VALUE(B76),Missioni[],2,FALSE)</f>
        <v xml:space="preserve">Servizi istituzionali,  generali e di gestione </v>
      </c>
      <c r="D76" s="17">
        <f>VALUE(CONCATENATE(B76,MID(A76,4,2)))</f>
        <v>103</v>
      </c>
      <c r="E76" s="17" t="str">
        <f>VLOOKUP(D76,Programmi[],3,FALSE)</f>
        <v>Gestione economica, finanziaria,  programmazione, provveditorato</v>
      </c>
      <c r="F76" s="17" t="str">
        <f>MID(A76,7,1)</f>
        <v>1</v>
      </c>
      <c r="G76" t="str">
        <f>VLOOKUP(VALUE(F76),Titoli[],2,FALSE)</f>
        <v>Spese Correnti</v>
      </c>
      <c r="H76" s="110">
        <v>371</v>
      </c>
      <c r="I76" s="8">
        <v>0</v>
      </c>
      <c r="J76" s="9" t="s">
        <v>262</v>
      </c>
      <c r="K76" s="142">
        <v>7500</v>
      </c>
      <c r="L76" s="151">
        <v>7500</v>
      </c>
      <c r="M76" s="151">
        <v>7500</v>
      </c>
      <c r="N76" s="151">
        <v>7500</v>
      </c>
      <c r="O76" s="151">
        <f>+TUscite[[#This Row],[Previsione Anno 2027]]</f>
        <v>7500</v>
      </c>
      <c r="P76" t="s">
        <v>876</v>
      </c>
    </row>
    <row r="77" spans="1:16" s="17" customFormat="1" x14ac:dyDescent="0.25">
      <c r="A77" t="s">
        <v>263</v>
      </c>
      <c r="B77" s="17" t="str">
        <f>MID(A77,1,2)</f>
        <v>01</v>
      </c>
      <c r="C77" s="17" t="str">
        <f>VLOOKUP(VALUE(B77),Missioni[],2,FALSE)</f>
        <v xml:space="preserve">Servizi istituzionali,  generali e di gestione </v>
      </c>
      <c r="D77" s="17">
        <f>VALUE(CONCATENATE(B77,MID(A77,4,2)))</f>
        <v>101</v>
      </c>
      <c r="E77" s="17" t="str">
        <f>VLOOKUP(D77,Programmi[],3,FALSE)</f>
        <v>Organi istituzionali</v>
      </c>
      <c r="F77" s="17" t="str">
        <f>MID(A77,7,1)</f>
        <v>1</v>
      </c>
      <c r="G77" t="str">
        <f>VLOOKUP(VALUE(F77),Titoli[],2,FALSE)</f>
        <v>Spese Correnti</v>
      </c>
      <c r="H77" s="110">
        <v>406</v>
      </c>
      <c r="I77" s="8">
        <v>0</v>
      </c>
      <c r="J77" s="9" t="s">
        <v>264</v>
      </c>
      <c r="K77" s="142">
        <v>2400</v>
      </c>
      <c r="L77" s="151">
        <v>2400</v>
      </c>
      <c r="M77" s="151">
        <v>2400</v>
      </c>
      <c r="N77" s="151">
        <v>2400</v>
      </c>
      <c r="O77" s="151">
        <f>+TUscite[[#This Row],[Previsione Anno 2027]]</f>
        <v>2400</v>
      </c>
      <c r="P77" t="s">
        <v>876</v>
      </c>
    </row>
    <row r="78" spans="1:16" s="17" customFormat="1" x14ac:dyDescent="0.25">
      <c r="A78" t="s">
        <v>263</v>
      </c>
      <c r="B78" s="17" t="str">
        <f>MID(A78,1,2)</f>
        <v>01</v>
      </c>
      <c r="C78" s="17" t="str">
        <f>VLOOKUP(VALUE(B78),Missioni[],2,FALSE)</f>
        <v xml:space="preserve">Servizi istituzionali,  generali e di gestione </v>
      </c>
      <c r="D78" s="17">
        <f>VALUE(CONCATENATE(B78,MID(A78,4,2)))</f>
        <v>101</v>
      </c>
      <c r="E78" s="17" t="str">
        <f>VLOOKUP(D78,Programmi[],3,FALSE)</f>
        <v>Organi istituzionali</v>
      </c>
      <c r="F78" s="17" t="str">
        <f>MID(A78,7,1)</f>
        <v>1</v>
      </c>
      <c r="G78" t="str">
        <f>VLOOKUP(VALUE(F78),Titoli[],2,FALSE)</f>
        <v>Spese Correnti</v>
      </c>
      <c r="H78" s="110">
        <v>407</v>
      </c>
      <c r="I78" s="8">
        <v>0</v>
      </c>
      <c r="J78" s="9" t="s">
        <v>265</v>
      </c>
      <c r="K78" s="142">
        <v>1000</v>
      </c>
      <c r="L78" s="151">
        <v>1000</v>
      </c>
      <c r="M78" s="151">
        <v>1000</v>
      </c>
      <c r="N78" s="151">
        <v>1000</v>
      </c>
      <c r="O78" s="151">
        <f>+TUscite[[#This Row],[Previsione Anno 2027]]</f>
        <v>1000</v>
      </c>
      <c r="P78" t="s">
        <v>876</v>
      </c>
    </row>
    <row r="79" spans="1:16" s="17" customFormat="1" x14ac:dyDescent="0.25">
      <c r="A79" t="s">
        <v>266</v>
      </c>
      <c r="B79" s="17" t="str">
        <f>MID(A79,1,2)</f>
        <v>01</v>
      </c>
      <c r="C79" s="17" t="str">
        <f>VLOOKUP(VALUE(B79),Missioni[],2,FALSE)</f>
        <v xml:space="preserve">Servizi istituzionali,  generali e di gestione </v>
      </c>
      <c r="D79" s="17">
        <f>VALUE(CONCATENATE(B79,MID(A79,4,2)))</f>
        <v>111</v>
      </c>
      <c r="E79" s="17" t="str">
        <f>VLOOKUP(D79,Programmi[],3,FALSE)</f>
        <v>Altri servizi generali</v>
      </c>
      <c r="F79" s="17" t="str">
        <f>MID(A79,7,1)</f>
        <v>1</v>
      </c>
      <c r="G79" t="str">
        <f>VLOOKUP(VALUE(F79),Titoli[],2,FALSE)</f>
        <v>Spese Correnti</v>
      </c>
      <c r="H79" s="110">
        <v>410</v>
      </c>
      <c r="I79" s="8">
        <v>0</v>
      </c>
      <c r="J79" s="9" t="s">
        <v>267</v>
      </c>
      <c r="K79" s="142">
        <v>38000</v>
      </c>
      <c r="L79" s="151">
        <v>20000</v>
      </c>
      <c r="M79" s="187">
        <v>25000</v>
      </c>
      <c r="N79" s="187">
        <v>25000</v>
      </c>
      <c r="O79" s="187">
        <f>+TUscite[[#This Row],[Previsione Anno 2027]]</f>
        <v>25000</v>
      </c>
      <c r="P79" t="s">
        <v>876</v>
      </c>
    </row>
    <row r="80" spans="1:16" s="17" customFormat="1" x14ac:dyDescent="0.25">
      <c r="A80" t="s">
        <v>268</v>
      </c>
      <c r="B80" s="17" t="str">
        <f>MID(A80,1,2)</f>
        <v>01</v>
      </c>
      <c r="C80" s="17" t="str">
        <f>VLOOKUP(VALUE(B80),Missioni[],2,FALSE)</f>
        <v xml:space="preserve">Servizi istituzionali,  generali e di gestione </v>
      </c>
      <c r="D80" s="17">
        <f>VALUE(CONCATENATE(B80,MID(A80,4,2)))</f>
        <v>107</v>
      </c>
      <c r="E80" s="17" t="str">
        <f>VLOOKUP(D80,Programmi[],3,FALSE)</f>
        <v xml:space="preserve"> Elezioni e consultazioni popolari - Anagrafe e stato civile  </v>
      </c>
      <c r="F80" s="17" t="str">
        <f>MID(A80,7,1)</f>
        <v>1</v>
      </c>
      <c r="G80" t="str">
        <f>VLOOKUP(VALUE(F80),Titoli[],2,FALSE)</f>
        <v>Spese Correnti</v>
      </c>
      <c r="H80" s="110">
        <v>411</v>
      </c>
      <c r="I80" s="8">
        <v>0</v>
      </c>
      <c r="J80" s="9" t="s">
        <v>269</v>
      </c>
      <c r="K80" s="142">
        <v>60000</v>
      </c>
      <c r="L80" s="151">
        <v>60000</v>
      </c>
      <c r="M80" s="151">
        <v>60000</v>
      </c>
      <c r="N80" s="151">
        <v>60000</v>
      </c>
      <c r="O80" s="151">
        <f>+TUscite[[#This Row],[Previsione Anno 2027]]</f>
        <v>60000</v>
      </c>
      <c r="P80" t="s">
        <v>876</v>
      </c>
    </row>
    <row r="81" spans="1:16" s="17" customFormat="1" x14ac:dyDescent="0.25">
      <c r="A81" t="s">
        <v>270</v>
      </c>
      <c r="B81" s="17" t="str">
        <f>MID(A81,1,2)</f>
        <v>01</v>
      </c>
      <c r="C81" s="17" t="str">
        <f>VLOOKUP(VALUE(B81),Missioni[],2,FALSE)</f>
        <v xml:space="preserve">Servizi istituzionali,  generali e di gestione </v>
      </c>
      <c r="D81" s="17">
        <f>VALUE(CONCATENATE(B81,MID(A81,4,2)))</f>
        <v>102</v>
      </c>
      <c r="E81" s="17" t="str">
        <f>VLOOKUP(D81,Programmi[],3,FALSE)</f>
        <v xml:space="preserve">Segreteria generale </v>
      </c>
      <c r="F81" s="17" t="str">
        <f>MID(A81,7,1)</f>
        <v>1</v>
      </c>
      <c r="G81" t="str">
        <f>VLOOKUP(VALUE(F81),Titoli[],2,FALSE)</f>
        <v>Spese Correnti</v>
      </c>
      <c r="H81" s="110">
        <v>430</v>
      </c>
      <c r="I81" s="8">
        <v>0</v>
      </c>
      <c r="J81" s="9" t="s">
        <v>271</v>
      </c>
      <c r="K81" s="142">
        <v>20000</v>
      </c>
      <c r="L81" s="151">
        <v>20000</v>
      </c>
      <c r="M81" s="151">
        <v>20000</v>
      </c>
      <c r="N81" s="151">
        <v>20000</v>
      </c>
      <c r="O81" s="151">
        <f>+TUscite[[#This Row],[Previsione Anno 2027]]</f>
        <v>20000</v>
      </c>
      <c r="P81" t="s">
        <v>876</v>
      </c>
    </row>
    <row r="82" spans="1:16" s="17" customFormat="1" x14ac:dyDescent="0.25">
      <c r="A82" t="s">
        <v>272</v>
      </c>
      <c r="B82" s="17" t="str">
        <f>MID(A82,1,2)</f>
        <v>01</v>
      </c>
      <c r="C82" s="17" t="str">
        <f>VLOOKUP(VALUE(B82),Missioni[],2,FALSE)</f>
        <v xml:space="preserve">Servizi istituzionali,  generali e di gestione </v>
      </c>
      <c r="D82" s="17">
        <f>VALUE(CONCATENATE(B82,MID(A82,4,2)))</f>
        <v>101</v>
      </c>
      <c r="E82" s="17" t="str">
        <f>VLOOKUP(D82,Programmi[],3,FALSE)</f>
        <v>Organi istituzionali</v>
      </c>
      <c r="F82" s="17" t="str">
        <f>MID(A82,7,1)</f>
        <v>1</v>
      </c>
      <c r="G82" t="str">
        <f>VLOOKUP(VALUE(F82),Titoli[],2,FALSE)</f>
        <v>Spese Correnti</v>
      </c>
      <c r="H82" s="110">
        <v>440</v>
      </c>
      <c r="I82" s="8">
        <v>0</v>
      </c>
      <c r="J82" s="9" t="s">
        <v>273</v>
      </c>
      <c r="K82" s="142">
        <v>170500</v>
      </c>
      <c r="L82" s="151">
        <v>175500</v>
      </c>
      <c r="M82" s="151">
        <v>176000</v>
      </c>
      <c r="N82" s="151">
        <v>176000</v>
      </c>
      <c r="O82" s="151">
        <v>176000</v>
      </c>
      <c r="P82" t="s">
        <v>876</v>
      </c>
    </row>
    <row r="83" spans="1:16" s="17" customFormat="1" x14ac:dyDescent="0.25">
      <c r="A83" t="s">
        <v>274</v>
      </c>
      <c r="B83" s="17" t="str">
        <f>MID(A83,1,2)</f>
        <v>01</v>
      </c>
      <c r="C83" s="17" t="str">
        <f>VLOOKUP(VALUE(B83),Missioni[],2,FALSE)</f>
        <v xml:space="preserve">Servizi istituzionali,  generali e di gestione </v>
      </c>
      <c r="D83" s="17">
        <f>VALUE(CONCATENATE(B83,MID(A83,4,2)))</f>
        <v>111</v>
      </c>
      <c r="E83" s="17" t="str">
        <f>VLOOKUP(D83,Programmi[],3,FALSE)</f>
        <v>Altri servizi generali</v>
      </c>
      <c r="F83" s="17" t="str">
        <f>MID(A83,7,1)</f>
        <v>1</v>
      </c>
      <c r="G83" t="str">
        <f>VLOOKUP(VALUE(F83),Titoli[],2,FALSE)</f>
        <v>Spese Correnti</v>
      </c>
      <c r="H83" s="110">
        <v>450</v>
      </c>
      <c r="I83" s="8">
        <v>0</v>
      </c>
      <c r="J83" s="9" t="s">
        <v>275</v>
      </c>
      <c r="K83" s="142">
        <v>46903.64</v>
      </c>
      <c r="L83" s="151">
        <v>50000</v>
      </c>
      <c r="M83" s="151">
        <v>20000</v>
      </c>
      <c r="N83" s="151">
        <v>20000</v>
      </c>
      <c r="O83" s="151">
        <v>12000</v>
      </c>
      <c r="P83" t="s">
        <v>876</v>
      </c>
    </row>
    <row r="84" spans="1:16" s="17" customFormat="1" x14ac:dyDescent="0.25">
      <c r="A84" t="s">
        <v>7662</v>
      </c>
      <c r="B84" s="17" t="str">
        <f>MID(A84,1,2)</f>
        <v>08</v>
      </c>
      <c r="C84" s="17" t="str">
        <f>VLOOKUP(VALUE(B84),Missioni[],2,FALSE)</f>
        <v>Assetto del territorio ed edilizia abitativa</v>
      </c>
      <c r="D84" s="17">
        <f>VALUE(CONCATENATE(B84,MID(A84,4,2)))</f>
        <v>802</v>
      </c>
      <c r="E84" s="17" t="str">
        <f>VLOOKUP(D84,Programmi[],3,FALSE)</f>
        <v>Edilizia residenziale pubblica e locale e piani di edilizia economico-popolare</v>
      </c>
      <c r="F84" s="17" t="str">
        <f>MID(A84,7,1)</f>
        <v>1</v>
      </c>
      <c r="G84" t="str">
        <f>VLOOKUP(VALUE(F84),Titoli[],2,FALSE)</f>
        <v>Spese Correnti</v>
      </c>
      <c r="H84" s="110">
        <v>451</v>
      </c>
      <c r="I84" s="8">
        <v>0</v>
      </c>
      <c r="J84" s="9" t="s">
        <v>7663</v>
      </c>
      <c r="K84" s="142"/>
      <c r="L84" s="151">
        <v>6000</v>
      </c>
      <c r="M84" s="151">
        <v>0</v>
      </c>
      <c r="N84" s="151">
        <v>0</v>
      </c>
      <c r="O84" s="151"/>
      <c r="P84" t="s">
        <v>7654</v>
      </c>
    </row>
    <row r="85" spans="1:16" s="17" customFormat="1" x14ac:dyDescent="0.25">
      <c r="A85" t="s">
        <v>7515</v>
      </c>
      <c r="B85" s="17" t="str">
        <f>MID(A85,1,2)</f>
        <v>01</v>
      </c>
      <c r="C85" s="17" t="str">
        <f>VLOOKUP(VALUE(B85),Missioni[],2,FALSE)</f>
        <v xml:space="preserve">Servizi istituzionali,  generali e di gestione </v>
      </c>
      <c r="D85" s="17">
        <f>VALUE(CONCATENATE(B85,MID(A85,4,2)))</f>
        <v>101</v>
      </c>
      <c r="E85" s="17" t="str">
        <f>VLOOKUP(D85,Programmi[],3,FALSE)</f>
        <v>Organi istituzionali</v>
      </c>
      <c r="F85" s="17" t="str">
        <f>MID(A85,7,1)</f>
        <v>1</v>
      </c>
      <c r="G85" t="str">
        <f>VLOOKUP(VALUE(F85),Titoli[],2,FALSE)</f>
        <v>Spese Correnti</v>
      </c>
      <c r="H85" s="110">
        <v>460</v>
      </c>
      <c r="I85" s="8">
        <v>0</v>
      </c>
      <c r="J85" s="9" t="s">
        <v>7514</v>
      </c>
      <c r="K85" s="142">
        <v>15000</v>
      </c>
      <c r="L85" s="151">
        <v>15000</v>
      </c>
      <c r="M85" s="151">
        <v>15000</v>
      </c>
      <c r="N85" s="151">
        <v>15000</v>
      </c>
      <c r="O85" s="151">
        <f>+TUscite[[#This Row],[Previsione Anno 2027]]</f>
        <v>15000</v>
      </c>
      <c r="P85" t="s">
        <v>876</v>
      </c>
    </row>
    <row r="86" spans="1:16" s="17" customFormat="1" x14ac:dyDescent="0.25">
      <c r="A86" t="s">
        <v>276</v>
      </c>
      <c r="B86" s="17" t="str">
        <f>MID(A86,1,2)</f>
        <v>01</v>
      </c>
      <c r="C86" s="17" t="str">
        <f>VLOOKUP(VALUE(B86),Missioni[],2,FALSE)</f>
        <v xml:space="preserve">Servizi istituzionali,  generali e di gestione </v>
      </c>
      <c r="D86" s="17">
        <f>VALUE(CONCATENATE(B86,MID(A86,4,2)))</f>
        <v>107</v>
      </c>
      <c r="E86" s="17" t="str">
        <f>VLOOKUP(D86,Programmi[],3,FALSE)</f>
        <v xml:space="preserve"> Elezioni e consultazioni popolari - Anagrafe e stato civile  </v>
      </c>
      <c r="F86" s="17" t="str">
        <f>MID(A86,7,1)</f>
        <v>1</v>
      </c>
      <c r="G86" t="str">
        <f>VLOOKUP(VALUE(F86),Titoli[],2,FALSE)</f>
        <v>Spese Correnti</v>
      </c>
      <c r="H86" s="110">
        <v>490</v>
      </c>
      <c r="I86" s="8">
        <v>0</v>
      </c>
      <c r="J86" s="9" t="s">
        <v>277</v>
      </c>
      <c r="K86" s="142">
        <v>3000</v>
      </c>
      <c r="L86" s="151">
        <v>3000</v>
      </c>
      <c r="M86" s="151">
        <v>3000</v>
      </c>
      <c r="N86" s="151">
        <v>3000</v>
      </c>
      <c r="O86" s="151">
        <f>+TUscite[[#This Row],[Previsione Anno 2027]]</f>
        <v>3000</v>
      </c>
      <c r="P86" t="s">
        <v>876</v>
      </c>
    </row>
    <row r="87" spans="1:16" s="17" customFormat="1" x14ac:dyDescent="0.25">
      <c r="A87" t="s">
        <v>278</v>
      </c>
      <c r="B87" s="17" t="str">
        <f>MID(A87,1,2)</f>
        <v>01</v>
      </c>
      <c r="C87" s="17" t="str">
        <f>VLOOKUP(VALUE(B87),Missioni[],2,FALSE)</f>
        <v xml:space="preserve">Servizi istituzionali,  generali e di gestione </v>
      </c>
      <c r="D87" s="17">
        <f>VALUE(CONCATENATE(B87,MID(A87,4,2)))</f>
        <v>105</v>
      </c>
      <c r="E87" s="17" t="str">
        <f>VLOOKUP(D87,Programmi[],3,FALSE)</f>
        <v>Gestione dei beni demaniali e patrimoniali</v>
      </c>
      <c r="F87" s="17" t="str">
        <f>MID(A87,7,1)</f>
        <v>1</v>
      </c>
      <c r="G87" t="str">
        <f>VLOOKUP(VALUE(F87),Titoli[],2,FALSE)</f>
        <v>Spese Correnti</v>
      </c>
      <c r="H87" s="110">
        <v>540</v>
      </c>
      <c r="I87" s="8">
        <v>0</v>
      </c>
      <c r="J87" s="9" t="s">
        <v>279</v>
      </c>
      <c r="K87" s="142">
        <v>100000</v>
      </c>
      <c r="L87" s="151">
        <v>100000</v>
      </c>
      <c r="M87" s="151">
        <v>100000</v>
      </c>
      <c r="N87" s="151">
        <v>100000</v>
      </c>
      <c r="O87" s="151">
        <f>+TUscite[[#This Row],[Previsione Anno 2027]]</f>
        <v>100000</v>
      </c>
      <c r="P87" t="s">
        <v>876</v>
      </c>
    </row>
    <row r="88" spans="1:16" s="17" customFormat="1" x14ac:dyDescent="0.25">
      <c r="A88" t="s">
        <v>280</v>
      </c>
      <c r="B88" s="17" t="str">
        <f>MID(A88,1,2)</f>
        <v>01</v>
      </c>
      <c r="C88" s="17" t="str">
        <f>VLOOKUP(VALUE(B88),Missioni[],2,FALSE)</f>
        <v xml:space="preserve">Servizi istituzionali,  generali e di gestione </v>
      </c>
      <c r="D88" s="17">
        <f>VALUE(CONCATENATE(B88,MID(A88,4,2)))</f>
        <v>103</v>
      </c>
      <c r="E88" s="17" t="str">
        <f>VLOOKUP(D88,Programmi[],3,FALSE)</f>
        <v>Gestione economica, finanziaria,  programmazione, provveditorato</v>
      </c>
      <c r="F88" s="17" t="str">
        <f>MID(A88,7,1)</f>
        <v>1</v>
      </c>
      <c r="G88" t="str">
        <f>VLOOKUP(VALUE(F88),Titoli[],2,FALSE)</f>
        <v>Spese Correnti</v>
      </c>
      <c r="H88" s="110">
        <v>570</v>
      </c>
      <c r="I88" s="8">
        <v>0</v>
      </c>
      <c r="J88" s="9" t="s">
        <v>281</v>
      </c>
      <c r="K88" s="142">
        <v>1500</v>
      </c>
      <c r="L88" s="151">
        <v>1500</v>
      </c>
      <c r="M88" s="151">
        <v>1500</v>
      </c>
      <c r="N88" s="151">
        <v>1500</v>
      </c>
      <c r="O88" s="151">
        <f>+TUscite[[#This Row],[Previsione Anno 2027]]</f>
        <v>1500</v>
      </c>
      <c r="P88" t="s">
        <v>876</v>
      </c>
    </row>
    <row r="89" spans="1:16" s="17" customFormat="1" x14ac:dyDescent="0.25">
      <c r="A89" t="s">
        <v>7517</v>
      </c>
      <c r="B89" s="17" t="str">
        <f>MID(A89,1,2)</f>
        <v>09</v>
      </c>
      <c r="C89" s="17" t="str">
        <f>VLOOKUP(VALUE(B89),Missioni[],2,FALSE)</f>
        <v>Sviluppo sostenibile e tutela del territorio e dell'ambiente</v>
      </c>
      <c r="D89" s="17">
        <f>VALUE(CONCATENATE(B89,MID(A89,4,2)))</f>
        <v>902</v>
      </c>
      <c r="E89" s="17" t="str">
        <f>VLOOKUP(D89,Programmi[],3,FALSE)</f>
        <v>Tutela, valorizzazione e recupero ambientale</v>
      </c>
      <c r="F89" s="17" t="str">
        <f>MID(A89,7,1)</f>
        <v>1</v>
      </c>
      <c r="G89" t="str">
        <f>VLOOKUP(VALUE(F89),Titoli[],2,FALSE)</f>
        <v>Spese Correnti</v>
      </c>
      <c r="H89" s="110">
        <v>578</v>
      </c>
      <c r="I89" s="8">
        <v>0</v>
      </c>
      <c r="J89" s="9" t="s">
        <v>7516</v>
      </c>
      <c r="K89" s="142"/>
      <c r="L89" s="151"/>
      <c r="M89" s="151"/>
      <c r="N89" s="151"/>
      <c r="O89" s="151"/>
      <c r="P89" t="s">
        <v>7654</v>
      </c>
    </row>
    <row r="90" spans="1:16" s="17" customFormat="1" ht="30" x14ac:dyDescent="0.25">
      <c r="A90" t="s">
        <v>424</v>
      </c>
      <c r="B90" s="17" t="str">
        <f>MID(A90,1,2)</f>
        <v>06</v>
      </c>
      <c r="C90" s="17" t="str">
        <f>VLOOKUP(VALUE(B90),Missioni[],2,FALSE)</f>
        <v>Politiche giovanili, sport e tempo libero</v>
      </c>
      <c r="D90" s="17">
        <f>VALUE(CONCATENATE(B90,MID(A90,4,2)))</f>
        <v>601</v>
      </c>
      <c r="E90" s="17" t="str">
        <f>VLOOKUP(D90,Programmi[],3,FALSE)</f>
        <v>Sport e tempo libero</v>
      </c>
      <c r="F90" s="17" t="str">
        <f>MID(A90,7,1)</f>
        <v>1</v>
      </c>
      <c r="G90" t="str">
        <f>VLOOKUP(VALUE(F90),Titoli[],2,FALSE)</f>
        <v>Spese Correnti</v>
      </c>
      <c r="H90" s="110">
        <v>579</v>
      </c>
      <c r="I90" s="8">
        <v>0</v>
      </c>
      <c r="J90" s="9" t="s">
        <v>838</v>
      </c>
      <c r="K90" s="142"/>
      <c r="L90" s="151"/>
      <c r="M90" s="151"/>
      <c r="N90" s="151"/>
      <c r="O90" s="151">
        <f>+TUscite[[#This Row],[Previsione Anno 2027]]</f>
        <v>0</v>
      </c>
      <c r="P90" t="s">
        <v>876</v>
      </c>
    </row>
    <row r="91" spans="1:16" s="17" customFormat="1" x14ac:dyDescent="0.25">
      <c r="A91" t="s">
        <v>282</v>
      </c>
      <c r="B91" s="17" t="str">
        <f>MID(A91,1,2)</f>
        <v>01</v>
      </c>
      <c r="C91" s="17" t="str">
        <f>VLOOKUP(VALUE(B91),Missioni[],2,FALSE)</f>
        <v xml:space="preserve">Servizi istituzionali,  generali e di gestione </v>
      </c>
      <c r="D91" s="17">
        <f>VALUE(CONCATENATE(B91,MID(A91,4,2)))</f>
        <v>101</v>
      </c>
      <c r="E91" s="17" t="str">
        <f>VLOOKUP(D91,Programmi[],3,FALSE)</f>
        <v>Organi istituzionali</v>
      </c>
      <c r="F91" s="17" t="str">
        <f>MID(A91,7,1)</f>
        <v>1</v>
      </c>
      <c r="G91" t="str">
        <f>VLOOKUP(VALUE(F91),Titoli[],2,FALSE)</f>
        <v>Spese Correnti</v>
      </c>
      <c r="H91" s="110">
        <v>580</v>
      </c>
      <c r="I91" s="8">
        <v>0</v>
      </c>
      <c r="J91" s="9" t="s">
        <v>283</v>
      </c>
      <c r="K91" s="142">
        <v>8000</v>
      </c>
      <c r="L91" s="151">
        <v>8000</v>
      </c>
      <c r="M91" s="151">
        <v>8000</v>
      </c>
      <c r="N91" s="151">
        <v>8000</v>
      </c>
      <c r="O91" s="151">
        <f>+TUscite[[#This Row],[Previsione Anno 2027]]</f>
        <v>8000</v>
      </c>
      <c r="P91" t="s">
        <v>876</v>
      </c>
    </row>
    <row r="92" spans="1:16" s="17" customFormat="1" x14ac:dyDescent="0.25">
      <c r="A92" t="s">
        <v>284</v>
      </c>
      <c r="B92" s="17" t="str">
        <f>MID(A92,1,2)</f>
        <v>15</v>
      </c>
      <c r="C92" s="17" t="str">
        <f>VLOOKUP(VALUE(B92),Missioni[],2,FALSE)</f>
        <v>Politiche per il lavoro e la formazione professionale</v>
      </c>
      <c r="D92" s="17">
        <f>VALUE(CONCATENATE(B92,MID(A92,4,2)))</f>
        <v>1503</v>
      </c>
      <c r="E92" s="17" t="str">
        <f>VLOOKUP(D92,Programmi[],3,FALSE)</f>
        <v>Sostegno all'occupazione</v>
      </c>
      <c r="F92" s="17" t="str">
        <f>MID(A92,7,1)</f>
        <v>1</v>
      </c>
      <c r="G92" t="str">
        <f>VLOOKUP(VALUE(F92),Titoli[],2,FALSE)</f>
        <v>Spese Correnti</v>
      </c>
      <c r="H92" s="110">
        <v>581</v>
      </c>
      <c r="I92" s="8">
        <v>0</v>
      </c>
      <c r="J92" s="9" t="s">
        <v>285</v>
      </c>
      <c r="K92" s="142">
        <v>2500</v>
      </c>
      <c r="L92" s="151">
        <v>2500</v>
      </c>
      <c r="M92" s="151">
        <v>2500</v>
      </c>
      <c r="N92" s="151">
        <v>2500</v>
      </c>
      <c r="O92" s="151">
        <f>+TUscite[[#This Row],[Previsione Anno 2027]]</f>
        <v>2500</v>
      </c>
      <c r="P92" t="s">
        <v>13</v>
      </c>
    </row>
    <row r="93" spans="1:16" s="17" customFormat="1" ht="30" x14ac:dyDescent="0.25">
      <c r="A93" t="s">
        <v>286</v>
      </c>
      <c r="B93" s="17" t="str">
        <f>MID(A93,1,2)</f>
        <v>01</v>
      </c>
      <c r="C93" s="17" t="str">
        <f>VLOOKUP(VALUE(B93),Missioni[],2,FALSE)</f>
        <v xml:space="preserve">Servizi istituzionali,  generali e di gestione </v>
      </c>
      <c r="D93" s="17">
        <f>VALUE(CONCATENATE(B93,MID(A93,4,2)))</f>
        <v>103</v>
      </c>
      <c r="E93" s="17" t="str">
        <f>VLOOKUP(D93,Programmi[],3,FALSE)</f>
        <v>Gestione economica, finanziaria,  programmazione, provveditorato</v>
      </c>
      <c r="F93" s="17" t="str">
        <f>MID(A93,7,1)</f>
        <v>1</v>
      </c>
      <c r="G93" t="str">
        <f>VLOOKUP(VALUE(F93),Titoli[],2,FALSE)</f>
        <v>Spese Correnti</v>
      </c>
      <c r="H93" s="110">
        <v>585</v>
      </c>
      <c r="I93" s="8">
        <v>0</v>
      </c>
      <c r="J93" s="9" t="s">
        <v>287</v>
      </c>
      <c r="K93" s="142">
        <v>50000</v>
      </c>
      <c r="L93" s="142">
        <v>50000</v>
      </c>
      <c r="M93" s="142">
        <v>50000</v>
      </c>
      <c r="N93" s="142">
        <v>50000</v>
      </c>
      <c r="O93" s="142">
        <f>+TUscite[[#This Row],[Previsione Anno 2027]]</f>
        <v>50000</v>
      </c>
      <c r="P93" t="s">
        <v>13</v>
      </c>
    </row>
    <row r="94" spans="1:16" s="17" customFormat="1" ht="30" x14ac:dyDescent="0.25">
      <c r="A94" t="s">
        <v>286</v>
      </c>
      <c r="B94" s="17" t="str">
        <f>MID(A94,1,2)</f>
        <v>01</v>
      </c>
      <c r="C94" s="17" t="str">
        <f>VLOOKUP(VALUE(B94),Missioni[],2,FALSE)</f>
        <v xml:space="preserve">Servizi istituzionali,  generali e di gestione </v>
      </c>
      <c r="D94" s="17">
        <f>VALUE(CONCATENATE(B94,MID(A94,4,2)))</f>
        <v>103</v>
      </c>
      <c r="E94" s="17" t="str">
        <f>VLOOKUP(D94,Programmi[],3,FALSE)</f>
        <v>Gestione economica, finanziaria,  programmazione, provveditorato</v>
      </c>
      <c r="F94" s="17" t="str">
        <f>MID(A94,7,1)</f>
        <v>1</v>
      </c>
      <c r="G94" t="str">
        <f>VLOOKUP(VALUE(F94),Titoli[],2,FALSE)</f>
        <v>Spese Correnti</v>
      </c>
      <c r="H94" s="110">
        <v>586</v>
      </c>
      <c r="I94" s="8">
        <v>0</v>
      </c>
      <c r="J94" s="9" t="s">
        <v>7681</v>
      </c>
      <c r="K94" s="142"/>
      <c r="L94" s="151">
        <v>10000</v>
      </c>
      <c r="M94" s="151">
        <v>12000</v>
      </c>
      <c r="N94" s="151">
        <v>0</v>
      </c>
      <c r="O94" s="151"/>
      <c r="P94" t="s">
        <v>33</v>
      </c>
    </row>
    <row r="95" spans="1:16" s="17" customFormat="1" x14ac:dyDescent="0.25">
      <c r="A95" t="s">
        <v>288</v>
      </c>
      <c r="B95" s="17" t="str">
        <f>MID(A95,1,2)</f>
        <v>01</v>
      </c>
      <c r="C95" s="17" t="str">
        <f>VLOOKUP(VALUE(B95),Missioni[],2,FALSE)</f>
        <v xml:space="preserve">Servizi istituzionali,  generali e di gestione </v>
      </c>
      <c r="D95" s="17">
        <f>VALUE(CONCATENATE(B95,MID(A95,4,2)))</f>
        <v>103</v>
      </c>
      <c r="E95" s="17" t="str">
        <f>VLOOKUP(D95,Programmi[],3,FALSE)</f>
        <v>Gestione economica, finanziaria,  programmazione, provveditorato</v>
      </c>
      <c r="F95" s="17" t="str">
        <f>MID(A95,7,1)</f>
        <v>1</v>
      </c>
      <c r="G95" t="str">
        <f>VLOOKUP(VALUE(F95),Titoli[],2,FALSE)</f>
        <v>Spese Correnti</v>
      </c>
      <c r="H95" s="110">
        <v>591</v>
      </c>
      <c r="I95" s="8">
        <v>0</v>
      </c>
      <c r="J95" s="9" t="s">
        <v>289</v>
      </c>
      <c r="K95" s="142">
        <v>4000</v>
      </c>
      <c r="L95" s="142">
        <v>4000</v>
      </c>
      <c r="M95" s="142">
        <v>6000</v>
      </c>
      <c r="N95" s="142">
        <v>6000</v>
      </c>
      <c r="O95" s="142">
        <v>6000</v>
      </c>
      <c r="P95" t="s">
        <v>13</v>
      </c>
    </row>
    <row r="96" spans="1:16" s="17" customFormat="1" ht="30" x14ac:dyDescent="0.25">
      <c r="A96" t="s">
        <v>203</v>
      </c>
      <c r="B96" s="17" t="str">
        <f>MID(A96,1,2)</f>
        <v>01</v>
      </c>
      <c r="C96" s="17" t="str">
        <f>VLOOKUP(VALUE(B96),Missioni[],2,FALSE)</f>
        <v xml:space="preserve">Servizi istituzionali,  generali e di gestione </v>
      </c>
      <c r="D96" s="17">
        <f>VALUE(CONCATENATE(B96,MID(A96,4,2)))</f>
        <v>104</v>
      </c>
      <c r="E96" s="17" t="str">
        <f>VLOOKUP(D96,Programmi[],3,FALSE)</f>
        <v>Gestione delle entrate tributarie e servizi fiscali</v>
      </c>
      <c r="F96" s="17" t="str">
        <f>MID(A96,7,1)</f>
        <v>1</v>
      </c>
      <c r="G96" t="str">
        <f>VLOOKUP(VALUE(F96),Titoli[],2,FALSE)</f>
        <v>Spese Correnti</v>
      </c>
      <c r="H96" s="110">
        <v>592</v>
      </c>
      <c r="I96" s="8">
        <v>0</v>
      </c>
      <c r="J96" s="9" t="s">
        <v>7650</v>
      </c>
      <c r="K96" s="142">
        <v>40000</v>
      </c>
      <c r="L96" s="151">
        <v>40000</v>
      </c>
      <c r="M96" s="151">
        <v>40000</v>
      </c>
      <c r="N96" s="151">
        <v>40000</v>
      </c>
      <c r="O96" s="151">
        <f>+TUscite[[#This Row],[Previsione Anno 2027]]</f>
        <v>40000</v>
      </c>
      <c r="P96" t="s">
        <v>13</v>
      </c>
    </row>
    <row r="97" spans="1:16" s="17" customFormat="1" x14ac:dyDescent="0.25">
      <c r="A97" t="s">
        <v>223</v>
      </c>
      <c r="B97" s="17" t="str">
        <f>MID(A97,1,2)</f>
        <v>01</v>
      </c>
      <c r="C97" s="17" t="str">
        <f>VLOOKUP(VALUE(B97),Missioni[],2,FALSE)</f>
        <v xml:space="preserve">Servizi istituzionali,  generali e di gestione </v>
      </c>
      <c r="D97" s="17">
        <f>VALUE(CONCATENATE(B97,MID(A97,4,2)))</f>
        <v>103</v>
      </c>
      <c r="E97" s="17" t="str">
        <f>VLOOKUP(D97,Programmi[],3,FALSE)</f>
        <v>Gestione economica, finanziaria,  programmazione, provveditorato</v>
      </c>
      <c r="F97" s="17" t="str">
        <f>MID(A97,7,1)</f>
        <v>1</v>
      </c>
      <c r="G97" t="str">
        <f>VLOOKUP(VALUE(F97),Titoli[],2,FALSE)</f>
        <v>Spese Correnti</v>
      </c>
      <c r="H97" s="110">
        <v>601</v>
      </c>
      <c r="I97" s="8">
        <v>0</v>
      </c>
      <c r="J97" s="9" t="s">
        <v>291</v>
      </c>
      <c r="K97" s="142">
        <v>1000</v>
      </c>
      <c r="L97" s="151">
        <v>1000</v>
      </c>
      <c r="M97" s="151">
        <v>1000</v>
      </c>
      <c r="N97" s="151">
        <v>1000</v>
      </c>
      <c r="O97" s="151">
        <f>+TUscite[[#This Row],[Previsione Anno 2027]]</f>
        <v>1000</v>
      </c>
      <c r="P97" t="s">
        <v>13</v>
      </c>
    </row>
    <row r="98" spans="1:16" s="17" customFormat="1" x14ac:dyDescent="0.25">
      <c r="A98" t="s">
        <v>292</v>
      </c>
      <c r="B98" s="17" t="str">
        <f>MID(A98,1,2)</f>
        <v>01</v>
      </c>
      <c r="C98" s="17" t="str">
        <f>VLOOKUP(VALUE(B98),Missioni[],2,FALSE)</f>
        <v xml:space="preserve">Servizi istituzionali,  generali e di gestione </v>
      </c>
      <c r="D98" s="17">
        <f>VALUE(CONCATENATE(B98,MID(A98,4,2)))</f>
        <v>106</v>
      </c>
      <c r="E98" s="17" t="str">
        <f>VLOOKUP(D98,Programmi[],3,FALSE)</f>
        <v>Ufficio tecnico</v>
      </c>
      <c r="F98" s="17" t="str">
        <f>MID(A98,7,1)</f>
        <v>1</v>
      </c>
      <c r="G98" t="str">
        <f>VLOOKUP(VALUE(F98),Titoli[],2,FALSE)</f>
        <v>Spese Correnti</v>
      </c>
      <c r="H98" s="110">
        <v>730</v>
      </c>
      <c r="I98" s="8">
        <v>0</v>
      </c>
      <c r="J98" s="9" t="s">
        <v>293</v>
      </c>
      <c r="K98" s="142">
        <v>232500</v>
      </c>
      <c r="L98" s="151">
        <v>254000</v>
      </c>
      <c r="M98" s="151">
        <v>255000</v>
      </c>
      <c r="N98" s="151">
        <v>255000</v>
      </c>
      <c r="O98" s="151">
        <v>255000</v>
      </c>
      <c r="P98" t="s">
        <v>7654</v>
      </c>
    </row>
    <row r="99" spans="1:16" s="17" customFormat="1" x14ac:dyDescent="0.25">
      <c r="A99" t="s">
        <v>294</v>
      </c>
      <c r="B99" s="17" t="str">
        <f>MID(A99,1,2)</f>
        <v>01</v>
      </c>
      <c r="C99" s="17" t="str">
        <f>VLOOKUP(VALUE(B99),Missioni[],2,FALSE)</f>
        <v xml:space="preserve">Servizi istituzionali,  generali e di gestione </v>
      </c>
      <c r="D99" s="17">
        <f>VALUE(CONCATENATE(B99,MID(A99,4,2)))</f>
        <v>106</v>
      </c>
      <c r="E99" s="17" t="str">
        <f>VLOOKUP(D99,Programmi[],3,FALSE)</f>
        <v>Ufficio tecnico</v>
      </c>
      <c r="F99" s="17" t="str">
        <f>MID(A99,7,1)</f>
        <v>1</v>
      </c>
      <c r="G99" t="str">
        <f>VLOOKUP(VALUE(F99),Titoli[],2,FALSE)</f>
        <v>Spese Correnti</v>
      </c>
      <c r="H99" s="110">
        <v>731</v>
      </c>
      <c r="I99" s="8">
        <v>0</v>
      </c>
      <c r="J99" s="9" t="s">
        <v>295</v>
      </c>
      <c r="K99" s="142">
        <v>64200</v>
      </c>
      <c r="L99" s="151">
        <v>70000</v>
      </c>
      <c r="M99" s="151">
        <v>67500</v>
      </c>
      <c r="N99" s="151">
        <v>67500</v>
      </c>
      <c r="O99" s="151">
        <v>67500</v>
      </c>
      <c r="P99" t="s">
        <v>7654</v>
      </c>
    </row>
    <row r="100" spans="1:16" s="17" customFormat="1" x14ac:dyDescent="0.25">
      <c r="A100" t="s">
        <v>296</v>
      </c>
      <c r="B100" s="17" t="str">
        <f>MID(A100,1,2)</f>
        <v>01</v>
      </c>
      <c r="C100" s="17" t="str">
        <f>VLOOKUP(VALUE(B100),Missioni[],2,FALSE)</f>
        <v xml:space="preserve">Servizi istituzionali,  generali e di gestione </v>
      </c>
      <c r="D100" s="17">
        <f>VALUE(CONCATENATE(B100,MID(A100,4,2)))</f>
        <v>106</v>
      </c>
      <c r="E100" s="17" t="str">
        <f>VLOOKUP(D100,Programmi[],3,FALSE)</f>
        <v>Ufficio tecnico</v>
      </c>
      <c r="F100" s="17" t="str">
        <f>MID(A100,7,1)</f>
        <v>1</v>
      </c>
      <c r="G100" t="str">
        <f>VLOOKUP(VALUE(F100),Titoli[],2,FALSE)</f>
        <v>Spese Correnti</v>
      </c>
      <c r="H100" s="110">
        <v>732</v>
      </c>
      <c r="I100" s="8">
        <v>0</v>
      </c>
      <c r="J100" s="9" t="s">
        <v>297</v>
      </c>
      <c r="K100" s="142"/>
      <c r="L100" s="151"/>
      <c r="M100" s="151"/>
      <c r="N100" s="151"/>
      <c r="O100" s="151"/>
      <c r="P100" t="s">
        <v>7654</v>
      </c>
    </row>
    <row r="101" spans="1:16" s="17" customFormat="1" x14ac:dyDescent="0.25">
      <c r="A101" t="s">
        <v>298</v>
      </c>
      <c r="B101" s="17" t="str">
        <f>MID(A101,1,2)</f>
        <v>01</v>
      </c>
      <c r="C101" s="17" t="str">
        <f>VLOOKUP(VALUE(B101),Missioni[],2,FALSE)</f>
        <v xml:space="preserve">Servizi istituzionali,  generali e di gestione </v>
      </c>
      <c r="D101" s="17">
        <f>VALUE(CONCATENATE(B101,MID(A101,4,2)))</f>
        <v>106</v>
      </c>
      <c r="E101" s="17" t="str">
        <f>VLOOKUP(D101,Programmi[],3,FALSE)</f>
        <v>Ufficio tecnico</v>
      </c>
      <c r="F101" s="17" t="str">
        <f>MID(A101,7,1)</f>
        <v>1</v>
      </c>
      <c r="G101" t="str">
        <f>VLOOKUP(VALUE(F101),Titoli[],2,FALSE)</f>
        <v>Spese Correnti</v>
      </c>
      <c r="H101" s="110">
        <v>750</v>
      </c>
      <c r="I101" s="8">
        <v>0</v>
      </c>
      <c r="J101" s="9" t="s">
        <v>299</v>
      </c>
      <c r="K101" s="142">
        <v>4000</v>
      </c>
      <c r="L101" s="151">
        <v>4000</v>
      </c>
      <c r="M101" s="151">
        <v>4000</v>
      </c>
      <c r="N101" s="151">
        <v>4000</v>
      </c>
      <c r="O101" s="151">
        <v>4000</v>
      </c>
      <c r="P101" t="s">
        <v>7654</v>
      </c>
    </row>
    <row r="102" spans="1:16" s="17" customFormat="1" x14ac:dyDescent="0.25">
      <c r="A102" t="s">
        <v>300</v>
      </c>
      <c r="B102" s="17" t="str">
        <f>MID(A102,1,2)</f>
        <v>01</v>
      </c>
      <c r="C102" s="17" t="str">
        <f>VLOOKUP(VALUE(B102),Missioni[],2,FALSE)</f>
        <v xml:space="preserve">Servizi istituzionali,  generali e di gestione </v>
      </c>
      <c r="D102" s="17">
        <f>VALUE(CONCATENATE(B102,MID(A102,4,2)))</f>
        <v>106</v>
      </c>
      <c r="E102" s="17" t="str">
        <f>VLOOKUP(D102,Programmi[],3,FALSE)</f>
        <v>Ufficio tecnico</v>
      </c>
      <c r="F102" s="17" t="str">
        <f>MID(A102,7,1)</f>
        <v>1</v>
      </c>
      <c r="G102" t="str">
        <f>VLOOKUP(VALUE(F102),Titoli[],2,FALSE)</f>
        <v>Spese Correnti</v>
      </c>
      <c r="H102" s="110">
        <v>760</v>
      </c>
      <c r="I102" s="8">
        <v>0</v>
      </c>
      <c r="J102" s="9" t="s">
        <v>301</v>
      </c>
      <c r="K102" s="142">
        <v>200</v>
      </c>
      <c r="L102" s="151">
        <v>200</v>
      </c>
      <c r="M102" s="151">
        <v>200</v>
      </c>
      <c r="N102" s="151">
        <v>200</v>
      </c>
      <c r="O102" s="151">
        <v>200</v>
      </c>
      <c r="P102" t="s">
        <v>7654</v>
      </c>
    </row>
    <row r="103" spans="1:16" s="17" customFormat="1" x14ac:dyDescent="0.25">
      <c r="A103" t="s">
        <v>7619</v>
      </c>
      <c r="B103" s="17" t="str">
        <f>MID(A103,1,2)</f>
        <v>01</v>
      </c>
      <c r="C103" s="17" t="str">
        <f>VLOOKUP(VALUE(B103),Missioni[],2,FALSE)</f>
        <v xml:space="preserve">Servizi istituzionali,  generali e di gestione </v>
      </c>
      <c r="D103" s="17">
        <f>VALUE(CONCATENATE(B103,MID(A103,4,2)))</f>
        <v>106</v>
      </c>
      <c r="E103" s="17" t="str">
        <f>VLOOKUP(D103,Programmi[],3,FALSE)</f>
        <v>Ufficio tecnico</v>
      </c>
      <c r="F103" s="17" t="str">
        <f>MID(A103,7,1)</f>
        <v>1</v>
      </c>
      <c r="G103" t="str">
        <f>VLOOKUP(VALUE(F103),Titoli[],2,FALSE)</f>
        <v>Spese Correnti</v>
      </c>
      <c r="H103" s="110">
        <v>765</v>
      </c>
      <c r="I103" s="8">
        <v>0</v>
      </c>
      <c r="J103" s="9" t="s">
        <v>7618</v>
      </c>
      <c r="K103" s="142">
        <v>1000</v>
      </c>
      <c r="L103" s="151">
        <v>500</v>
      </c>
      <c r="M103" s="151">
        <v>800</v>
      </c>
      <c r="N103" s="151">
        <v>800</v>
      </c>
      <c r="O103" s="151">
        <v>800</v>
      </c>
      <c r="P103" t="s">
        <v>7654</v>
      </c>
    </row>
    <row r="104" spans="1:16" s="17" customFormat="1" x14ac:dyDescent="0.25">
      <c r="A104" t="s">
        <v>302</v>
      </c>
      <c r="B104" s="17" t="str">
        <f>MID(A104,1,2)</f>
        <v>01</v>
      </c>
      <c r="C104" s="17" t="str">
        <f>VLOOKUP(VALUE(B104),Missioni[],2,FALSE)</f>
        <v xml:space="preserve">Servizi istituzionali,  generali e di gestione </v>
      </c>
      <c r="D104" s="17">
        <f>VALUE(CONCATENATE(B104,MID(A104,4,2)))</f>
        <v>106</v>
      </c>
      <c r="E104" s="17" t="str">
        <f>VLOOKUP(D104,Programmi[],3,FALSE)</f>
        <v>Ufficio tecnico</v>
      </c>
      <c r="F104" s="17" t="str">
        <f>MID(A104,7,1)</f>
        <v>2</v>
      </c>
      <c r="G104" t="str">
        <f>VLOOKUP(VALUE(F104),Titoli[],2,FALSE)</f>
        <v>Spese in conto capitale</v>
      </c>
      <c r="H104" s="110">
        <v>770</v>
      </c>
      <c r="I104" s="8">
        <v>0</v>
      </c>
      <c r="J104" s="9" t="s">
        <v>303</v>
      </c>
      <c r="K104" s="142">
        <v>73286.42</v>
      </c>
      <c r="L104" s="151">
        <v>112270</v>
      </c>
      <c r="M104" s="151">
        <v>55000</v>
      </c>
      <c r="N104" s="151">
        <v>55000</v>
      </c>
      <c r="O104" s="151">
        <v>55000</v>
      </c>
      <c r="P104" t="s">
        <v>7654</v>
      </c>
    </row>
    <row r="105" spans="1:16" s="17" customFormat="1" ht="30" x14ac:dyDescent="0.25">
      <c r="A105" t="s">
        <v>7641</v>
      </c>
      <c r="B105" s="17" t="str">
        <f>MID(A105,1,2)</f>
        <v>01</v>
      </c>
      <c r="C105" s="17" t="str">
        <f>VLOOKUP(VALUE(B105),Missioni[],2,FALSE)</f>
        <v xml:space="preserve">Servizi istituzionali,  generali e di gestione </v>
      </c>
      <c r="D105" s="17">
        <f>VALUE(CONCATENATE(B105,MID(A105,4,2)))</f>
        <v>106</v>
      </c>
      <c r="E105" s="17" t="str">
        <f>VLOOKUP(D105,Programmi[],3,FALSE)</f>
        <v>Ufficio tecnico</v>
      </c>
      <c r="F105" s="17" t="str">
        <f>MID(A105,7,1)</f>
        <v>2</v>
      </c>
      <c r="G105" t="str">
        <f>VLOOKUP(VALUE(F105),Titoli[],2,FALSE)</f>
        <v>Spese in conto capitale</v>
      </c>
      <c r="H105" s="110">
        <v>771</v>
      </c>
      <c r="I105" s="8">
        <v>0</v>
      </c>
      <c r="J105" s="9" t="s">
        <v>7633</v>
      </c>
      <c r="K105" s="142"/>
      <c r="L105" s="151">
        <v>170000</v>
      </c>
      <c r="M105" s="151">
        <v>0</v>
      </c>
      <c r="N105" s="151">
        <v>0</v>
      </c>
      <c r="O105" s="151"/>
      <c r="P105" t="s">
        <v>7654</v>
      </c>
    </row>
    <row r="106" spans="1:16" s="17" customFormat="1" x14ac:dyDescent="0.25">
      <c r="A106" t="s">
        <v>302</v>
      </c>
      <c r="B106" s="17" t="str">
        <f>MID(A106,1,2)</f>
        <v>01</v>
      </c>
      <c r="C106" s="17" t="str">
        <f>VLOOKUP(VALUE(B106),Missioni[],2,FALSE)</f>
        <v xml:space="preserve">Servizi istituzionali,  generali e di gestione </v>
      </c>
      <c r="D106" s="17">
        <f>VALUE(CONCATENATE(B106,MID(A106,4,2)))</f>
        <v>106</v>
      </c>
      <c r="E106" s="17" t="str">
        <f>VLOOKUP(D106,Programmi[],3,FALSE)</f>
        <v>Ufficio tecnico</v>
      </c>
      <c r="F106" s="17" t="str">
        <f>MID(A106,7,1)</f>
        <v>2</v>
      </c>
      <c r="G106" t="str">
        <f>VLOOKUP(VALUE(F106),Titoli[],2,FALSE)</f>
        <v>Spese in conto capitale</v>
      </c>
      <c r="H106" s="110">
        <v>772</v>
      </c>
      <c r="I106" s="8">
        <v>0</v>
      </c>
      <c r="J106" s="9" t="s">
        <v>304</v>
      </c>
      <c r="K106" s="142">
        <v>88859.53</v>
      </c>
      <c r="L106" s="151">
        <v>36594</v>
      </c>
      <c r="M106" s="151">
        <v>15000</v>
      </c>
      <c r="N106" s="151">
        <v>15000</v>
      </c>
      <c r="O106" s="151">
        <v>15000</v>
      </c>
      <c r="P106" t="s">
        <v>7654</v>
      </c>
    </row>
    <row r="107" spans="1:16" s="17" customFormat="1" x14ac:dyDescent="0.25">
      <c r="A107" t="s">
        <v>302</v>
      </c>
      <c r="B107" s="17" t="str">
        <f>MID(A107,1,2)</f>
        <v>01</v>
      </c>
      <c r="C107" s="17" t="str">
        <f>VLOOKUP(VALUE(B107),Missioni[],2,FALSE)</f>
        <v xml:space="preserve">Servizi istituzionali,  generali e di gestione </v>
      </c>
      <c r="D107" s="17">
        <f>VALUE(CONCATENATE(B107,MID(A107,4,2)))</f>
        <v>106</v>
      </c>
      <c r="E107" s="17" t="str">
        <f>VLOOKUP(D107,Programmi[],3,FALSE)</f>
        <v>Ufficio tecnico</v>
      </c>
      <c r="F107" s="17" t="str">
        <f>MID(A107,7,1)</f>
        <v>2</v>
      </c>
      <c r="G107" t="str">
        <f>VLOOKUP(VALUE(F107),Titoli[],2,FALSE)</f>
        <v>Spese in conto capitale</v>
      </c>
      <c r="H107" s="110">
        <v>774</v>
      </c>
      <c r="I107" s="8">
        <v>0</v>
      </c>
      <c r="J107" s="9" t="s">
        <v>7411</v>
      </c>
      <c r="K107" s="142">
        <v>67070.929999999993</v>
      </c>
      <c r="L107" s="151"/>
      <c r="M107" s="151"/>
      <c r="N107" s="151"/>
      <c r="O107" s="151"/>
      <c r="P107" t="s">
        <v>7654</v>
      </c>
    </row>
    <row r="108" spans="1:16" s="17" customFormat="1" ht="30" x14ac:dyDescent="0.25">
      <c r="A108" t="s">
        <v>302</v>
      </c>
      <c r="B108" s="17" t="str">
        <f>MID(A108,1,2)</f>
        <v>01</v>
      </c>
      <c r="C108" s="17" t="str">
        <f>VLOOKUP(VALUE(B108),Missioni[],2,FALSE)</f>
        <v xml:space="preserve">Servizi istituzionali,  generali e di gestione </v>
      </c>
      <c r="D108" s="17">
        <f>VALUE(CONCATENATE(B108,MID(A108,4,2)))</f>
        <v>106</v>
      </c>
      <c r="E108" s="17" t="str">
        <f>VLOOKUP(D108,Programmi[],3,FALSE)</f>
        <v>Ufficio tecnico</v>
      </c>
      <c r="F108" s="17" t="str">
        <f>MID(A108,7,1)</f>
        <v>2</v>
      </c>
      <c r="G108" t="str">
        <f>VLOOKUP(VALUE(F108),Titoli[],2,FALSE)</f>
        <v>Spese in conto capitale</v>
      </c>
      <c r="H108" s="110">
        <v>775</v>
      </c>
      <c r="I108" s="8">
        <v>0</v>
      </c>
      <c r="J108" s="9" t="s">
        <v>7412</v>
      </c>
      <c r="K108" s="142"/>
      <c r="L108" s="151"/>
      <c r="M108" s="151"/>
      <c r="N108" s="151"/>
      <c r="O108" s="151"/>
      <c r="P108" t="s">
        <v>7654</v>
      </c>
    </row>
    <row r="109" spans="1:16" s="17" customFormat="1" x14ac:dyDescent="0.25">
      <c r="A109" t="s">
        <v>302</v>
      </c>
      <c r="B109" s="17" t="str">
        <f>MID(A109,1,2)</f>
        <v>01</v>
      </c>
      <c r="C109" s="17" t="str">
        <f>VLOOKUP(VALUE(B109),Missioni[],2,FALSE)</f>
        <v xml:space="preserve">Servizi istituzionali,  generali e di gestione </v>
      </c>
      <c r="D109" s="17">
        <f>VALUE(CONCATENATE(B109,MID(A109,4,2)))</f>
        <v>106</v>
      </c>
      <c r="E109" s="17" t="str">
        <f>VLOOKUP(D109,Programmi[],3,FALSE)</f>
        <v>Ufficio tecnico</v>
      </c>
      <c r="F109" s="17" t="str">
        <f>MID(A109,7,1)</f>
        <v>2</v>
      </c>
      <c r="G109" t="str">
        <f>VLOOKUP(VALUE(F109),Titoli[],2,FALSE)</f>
        <v>Spese in conto capitale</v>
      </c>
      <c r="H109" s="110">
        <v>776</v>
      </c>
      <c r="I109" s="8">
        <v>0</v>
      </c>
      <c r="J109" s="9" t="s">
        <v>7664</v>
      </c>
      <c r="K109" s="142"/>
      <c r="L109" s="151">
        <v>25000</v>
      </c>
      <c r="M109" s="151">
        <v>0</v>
      </c>
      <c r="N109" s="151">
        <v>0</v>
      </c>
      <c r="O109" s="151"/>
      <c r="P109" t="s">
        <v>7654</v>
      </c>
    </row>
    <row r="110" spans="1:16" s="17" customFormat="1" x14ac:dyDescent="0.25">
      <c r="A110" t="s">
        <v>305</v>
      </c>
      <c r="B110" s="17" t="str">
        <f>MID(A110,1,2)</f>
        <v>01</v>
      </c>
      <c r="C110" s="17" t="str">
        <f>VLOOKUP(VALUE(B110),Missioni[],2,FALSE)</f>
        <v xml:space="preserve">Servizi istituzionali,  generali e di gestione </v>
      </c>
      <c r="D110" s="17">
        <f>VALUE(CONCATENATE(B110,MID(A110,4,2)))</f>
        <v>106</v>
      </c>
      <c r="E110" s="17" t="str">
        <f>VLOOKUP(D110,Programmi[],3,FALSE)</f>
        <v>Ufficio tecnico</v>
      </c>
      <c r="F110" s="17" t="str">
        <f>MID(A110,7,1)</f>
        <v>1</v>
      </c>
      <c r="G110" t="str">
        <f>VLOOKUP(VALUE(F110),Titoli[],2,FALSE)</f>
        <v>Spese Correnti</v>
      </c>
      <c r="H110" s="110">
        <v>779</v>
      </c>
      <c r="I110" s="8">
        <v>0</v>
      </c>
      <c r="J110" s="9" t="s">
        <v>7665</v>
      </c>
      <c r="K110" s="142"/>
      <c r="L110" s="151">
        <v>2000</v>
      </c>
      <c r="M110" s="151">
        <v>1000</v>
      </c>
      <c r="N110" s="151">
        <v>1000</v>
      </c>
      <c r="O110" s="151">
        <v>1000</v>
      </c>
      <c r="P110" t="s">
        <v>33</v>
      </c>
    </row>
    <row r="111" spans="1:16" s="17" customFormat="1" x14ac:dyDescent="0.25">
      <c r="A111" t="s">
        <v>305</v>
      </c>
      <c r="B111" s="17" t="str">
        <f>MID(A111,1,2)</f>
        <v>01</v>
      </c>
      <c r="C111" s="17" t="str">
        <f>VLOOKUP(VALUE(B111),Missioni[],2,FALSE)</f>
        <v xml:space="preserve">Servizi istituzionali,  generali e di gestione </v>
      </c>
      <c r="D111" s="17">
        <f>VALUE(CONCATENATE(B111,MID(A111,4,2)))</f>
        <v>106</v>
      </c>
      <c r="E111" s="17" t="str">
        <f>VLOOKUP(D111,Programmi[],3,FALSE)</f>
        <v>Ufficio tecnico</v>
      </c>
      <c r="F111" s="17" t="str">
        <f>MID(A111,7,1)</f>
        <v>1</v>
      </c>
      <c r="G111" t="str">
        <f>VLOOKUP(VALUE(F111),Titoli[],2,FALSE)</f>
        <v>Spese Correnti</v>
      </c>
      <c r="H111" s="110">
        <v>780</v>
      </c>
      <c r="I111" s="8">
        <v>0</v>
      </c>
      <c r="J111" s="9" t="s">
        <v>306</v>
      </c>
      <c r="K111" s="142">
        <v>2500</v>
      </c>
      <c r="L111" s="151">
        <v>1500</v>
      </c>
      <c r="M111" s="151">
        <v>1500</v>
      </c>
      <c r="N111" s="151">
        <v>1500</v>
      </c>
      <c r="O111" s="151">
        <v>1500</v>
      </c>
      <c r="P111" t="s">
        <v>7654</v>
      </c>
    </row>
    <row r="112" spans="1:16" s="17" customFormat="1" x14ac:dyDescent="0.25">
      <c r="A112" t="s">
        <v>307</v>
      </c>
      <c r="B112" s="17" t="str">
        <f>MID(A112,1,2)</f>
        <v>01</v>
      </c>
      <c r="C112" s="17" t="str">
        <f>VLOOKUP(VALUE(B112),Missioni[],2,FALSE)</f>
        <v xml:space="preserve">Servizi istituzionali,  generali e di gestione </v>
      </c>
      <c r="D112" s="17">
        <f>VALUE(CONCATENATE(B112,MID(A112,4,2)))</f>
        <v>106</v>
      </c>
      <c r="E112" s="17" t="str">
        <f>VLOOKUP(D112,Programmi[],3,FALSE)</f>
        <v>Ufficio tecnico</v>
      </c>
      <c r="F112" s="17" t="str">
        <f>MID(A112,7,1)</f>
        <v>1</v>
      </c>
      <c r="G112" t="str">
        <f>VLOOKUP(VALUE(F112),Titoli[],2,FALSE)</f>
        <v>Spese Correnti</v>
      </c>
      <c r="H112" s="110">
        <v>781</v>
      </c>
      <c r="I112" s="8">
        <v>0</v>
      </c>
      <c r="J112" s="9" t="s">
        <v>308</v>
      </c>
      <c r="K112" s="142">
        <v>2200</v>
      </c>
      <c r="L112" s="151">
        <v>2200</v>
      </c>
      <c r="M112" s="151">
        <v>2200</v>
      </c>
      <c r="N112" s="151">
        <v>2200</v>
      </c>
      <c r="O112" s="151">
        <v>2200</v>
      </c>
      <c r="P112" t="s">
        <v>7654</v>
      </c>
    </row>
    <row r="113" spans="1:16" s="17" customFormat="1" x14ac:dyDescent="0.25">
      <c r="A113" t="s">
        <v>309</v>
      </c>
      <c r="B113" s="17" t="str">
        <f>MID(A113,1,2)</f>
        <v>01</v>
      </c>
      <c r="C113" s="17" t="str">
        <f>VLOOKUP(VALUE(B113),Missioni[],2,FALSE)</f>
        <v xml:space="preserve">Servizi istituzionali,  generali e di gestione </v>
      </c>
      <c r="D113" s="17">
        <f>VALUE(CONCATENATE(B113,MID(A113,4,2)))</f>
        <v>102</v>
      </c>
      <c r="E113" s="17" t="str">
        <f>VLOOKUP(D113,Programmi[],3,FALSE)</f>
        <v xml:space="preserve">Segreteria generale </v>
      </c>
      <c r="F113" s="17" t="str">
        <f>MID(A113,7,1)</f>
        <v>1</v>
      </c>
      <c r="G113" t="str">
        <f>VLOOKUP(VALUE(F113),Titoli[],2,FALSE)</f>
        <v>Spese Correnti</v>
      </c>
      <c r="H113" s="110">
        <v>785</v>
      </c>
      <c r="I113" s="8">
        <v>0</v>
      </c>
      <c r="J113" s="9" t="s">
        <v>310</v>
      </c>
      <c r="K113" s="142">
        <v>2000</v>
      </c>
      <c r="L113" s="151">
        <v>2000</v>
      </c>
      <c r="M113" s="151">
        <v>2000</v>
      </c>
      <c r="N113" s="151">
        <v>2000</v>
      </c>
      <c r="O113" s="151">
        <v>2000</v>
      </c>
      <c r="P113" t="s">
        <v>7654</v>
      </c>
    </row>
    <row r="114" spans="1:16" s="17" customFormat="1" x14ac:dyDescent="0.25">
      <c r="A114" t="s">
        <v>311</v>
      </c>
      <c r="B114" s="17" t="str">
        <f>MID(A114,1,2)</f>
        <v>01</v>
      </c>
      <c r="C114" s="17" t="str">
        <f>VLOOKUP(VALUE(B114),Missioni[],2,FALSE)</f>
        <v xml:space="preserve">Servizi istituzionali,  generali e di gestione </v>
      </c>
      <c r="D114" s="17">
        <f>VALUE(CONCATENATE(B114,MID(A114,4,2)))</f>
        <v>106</v>
      </c>
      <c r="E114" s="17" t="str">
        <f>VLOOKUP(D114,Programmi[],3,FALSE)</f>
        <v>Ufficio tecnico</v>
      </c>
      <c r="F114" s="17" t="str">
        <f>MID(A114,7,1)</f>
        <v>1</v>
      </c>
      <c r="G114" t="str">
        <f>VLOOKUP(VALUE(F114),Titoli[],2,FALSE)</f>
        <v>Spese Correnti</v>
      </c>
      <c r="H114" s="110">
        <v>790</v>
      </c>
      <c r="I114" s="8">
        <v>0</v>
      </c>
      <c r="J114" s="9" t="s">
        <v>312</v>
      </c>
      <c r="K114" s="142">
        <v>1500</v>
      </c>
      <c r="L114" s="151">
        <v>1500</v>
      </c>
      <c r="M114" s="151">
        <v>1500</v>
      </c>
      <c r="N114" s="151">
        <v>1500</v>
      </c>
      <c r="O114" s="151">
        <v>1500</v>
      </c>
      <c r="P114" t="s">
        <v>7654</v>
      </c>
    </row>
    <row r="115" spans="1:16" s="17" customFormat="1" x14ac:dyDescent="0.25">
      <c r="A115" t="s">
        <v>313</v>
      </c>
      <c r="B115" s="17" t="str">
        <f>MID(A115,1,2)</f>
        <v>01</v>
      </c>
      <c r="C115" s="17" t="str">
        <f>VLOOKUP(VALUE(B115),Missioni[],2,FALSE)</f>
        <v xml:space="preserve">Servizi istituzionali,  generali e di gestione </v>
      </c>
      <c r="D115" s="17">
        <f>VALUE(CONCATENATE(B115,MID(A115,4,2)))</f>
        <v>106</v>
      </c>
      <c r="E115" s="17" t="str">
        <f>VLOOKUP(D115,Programmi[],3,FALSE)</f>
        <v>Ufficio tecnico</v>
      </c>
      <c r="F115" s="17" t="str">
        <f>MID(A115,7,1)</f>
        <v>1</v>
      </c>
      <c r="G115" t="str">
        <f>VLOOKUP(VALUE(F115),Titoli[],2,FALSE)</f>
        <v>Spese Correnti</v>
      </c>
      <c r="H115" s="110">
        <v>795</v>
      </c>
      <c r="I115" s="8">
        <v>0</v>
      </c>
      <c r="J115" s="9" t="s">
        <v>314</v>
      </c>
      <c r="K115" s="142">
        <v>100</v>
      </c>
      <c r="L115" s="151">
        <v>100</v>
      </c>
      <c r="M115" s="151">
        <v>100</v>
      </c>
      <c r="N115" s="151">
        <v>100</v>
      </c>
      <c r="O115" s="151">
        <v>100</v>
      </c>
      <c r="P115" t="s">
        <v>7654</v>
      </c>
    </row>
    <row r="116" spans="1:16" s="17" customFormat="1" x14ac:dyDescent="0.25">
      <c r="A116" t="s">
        <v>315</v>
      </c>
      <c r="B116" s="17" t="str">
        <f>MID(A116,1,2)</f>
        <v>01</v>
      </c>
      <c r="C116" s="17" t="str">
        <f>VLOOKUP(VALUE(B116),Missioni[],2,FALSE)</f>
        <v xml:space="preserve">Servizi istituzionali,  generali e di gestione </v>
      </c>
      <c r="D116" s="17">
        <f>VALUE(CONCATENATE(B116,MID(A116,4,2)))</f>
        <v>106</v>
      </c>
      <c r="E116" s="17" t="str">
        <f>VLOOKUP(D116,Programmi[],3,FALSE)</f>
        <v>Ufficio tecnico</v>
      </c>
      <c r="F116" s="17" t="str">
        <f>MID(A116,7,1)</f>
        <v>1</v>
      </c>
      <c r="G116" t="str">
        <f>VLOOKUP(VALUE(F116),Titoli[],2,FALSE)</f>
        <v>Spese Correnti</v>
      </c>
      <c r="H116" s="110">
        <v>801</v>
      </c>
      <c r="I116" s="8">
        <v>0</v>
      </c>
      <c r="J116" s="9" t="s">
        <v>316</v>
      </c>
      <c r="K116" s="142">
        <v>22000</v>
      </c>
      <c r="L116" s="151">
        <v>22700</v>
      </c>
      <c r="M116" s="151">
        <v>21500</v>
      </c>
      <c r="N116" s="151">
        <v>21500</v>
      </c>
      <c r="O116" s="151">
        <v>21500</v>
      </c>
      <c r="P116" t="s">
        <v>7654</v>
      </c>
    </row>
    <row r="117" spans="1:16" s="17" customFormat="1" x14ac:dyDescent="0.25">
      <c r="A117" t="s">
        <v>280</v>
      </c>
      <c r="B117" s="17" t="str">
        <f>MID(A117,1,2)</f>
        <v>01</v>
      </c>
      <c r="C117" s="17" t="str">
        <f>VLOOKUP(VALUE(B117),Missioni[],2,FALSE)</f>
        <v xml:space="preserve">Servizi istituzionali,  generali e di gestione </v>
      </c>
      <c r="D117" s="17">
        <f>VALUE(CONCATENATE(B117,MID(A117,4,2)))</f>
        <v>103</v>
      </c>
      <c r="E117" s="17" t="str">
        <f>VLOOKUP(D117,Programmi[],3,FALSE)</f>
        <v>Gestione economica, finanziaria,  programmazione, provveditorato</v>
      </c>
      <c r="F117" s="17" t="str">
        <f>MID(A117,7,1)</f>
        <v>1</v>
      </c>
      <c r="G117" t="str">
        <f>VLOOKUP(VALUE(F117),Titoli[],2,FALSE)</f>
        <v>Spese Correnti</v>
      </c>
      <c r="H117" s="110">
        <v>810</v>
      </c>
      <c r="I117" s="8">
        <v>0</v>
      </c>
      <c r="J117" s="9" t="s">
        <v>317</v>
      </c>
      <c r="K117" s="142">
        <v>1000</v>
      </c>
      <c r="L117" s="151">
        <v>1000</v>
      </c>
      <c r="M117" s="151">
        <v>1000</v>
      </c>
      <c r="N117" s="151">
        <v>1000</v>
      </c>
      <c r="O117" s="151">
        <v>1000</v>
      </c>
      <c r="P117" t="s">
        <v>7654</v>
      </c>
    </row>
    <row r="118" spans="1:16" s="17" customFormat="1" x14ac:dyDescent="0.25">
      <c r="A118" t="s">
        <v>318</v>
      </c>
      <c r="B118" s="17" t="str">
        <f>MID(A118,1,2)</f>
        <v>01</v>
      </c>
      <c r="C118" s="17" t="str">
        <f>VLOOKUP(VALUE(B118),Missioni[],2,FALSE)</f>
        <v xml:space="preserve">Servizi istituzionali,  generali e di gestione </v>
      </c>
      <c r="D118" s="17">
        <f>VALUE(CONCATENATE(B118,MID(A118,4,2)))</f>
        <v>110</v>
      </c>
      <c r="E118" s="17" t="str">
        <f>VLOOKUP(D118,Programmi[],3,FALSE)</f>
        <v>Risorse umane</v>
      </c>
      <c r="F118" s="17" t="str">
        <f>MID(A118,7,1)</f>
        <v>1</v>
      </c>
      <c r="G118" t="str">
        <f>VLOOKUP(VALUE(F118),Titoli[],2,FALSE)</f>
        <v>Spese Correnti</v>
      </c>
      <c r="H118" s="110">
        <v>811</v>
      </c>
      <c r="I118" s="8">
        <v>0</v>
      </c>
      <c r="J118" s="9" t="s">
        <v>319</v>
      </c>
      <c r="K118" s="142">
        <v>2000</v>
      </c>
      <c r="L118" s="151">
        <v>2000</v>
      </c>
      <c r="M118" s="151">
        <v>2000</v>
      </c>
      <c r="N118" s="151">
        <v>2000</v>
      </c>
      <c r="O118" s="151">
        <f>+TUscite[[#This Row],[Previsione Anno 2027]]</f>
        <v>2000</v>
      </c>
      <c r="P118" t="s">
        <v>876</v>
      </c>
    </row>
    <row r="119" spans="1:16" s="17" customFormat="1" x14ac:dyDescent="0.25">
      <c r="A119" t="s">
        <v>320</v>
      </c>
      <c r="B119" s="17" t="str">
        <f>MID(A119,1,2)</f>
        <v>01</v>
      </c>
      <c r="C119" s="17" t="str">
        <f>VLOOKUP(VALUE(B119),Missioni[],2,FALSE)</f>
        <v xml:space="preserve">Servizi istituzionali,  generali e di gestione </v>
      </c>
      <c r="D119" s="17">
        <f>VALUE(CONCATENATE(B119,MID(A119,4,2)))</f>
        <v>110</v>
      </c>
      <c r="E119" s="17" t="str">
        <f>VLOOKUP(D119,Programmi[],3,FALSE)</f>
        <v>Risorse umane</v>
      </c>
      <c r="F119" s="17" t="str">
        <f>MID(A119,7,1)</f>
        <v>1</v>
      </c>
      <c r="G119" t="str">
        <f>VLOOKUP(VALUE(F119),Titoli[],2,FALSE)</f>
        <v>Spese Correnti</v>
      </c>
      <c r="H119" s="110">
        <v>812</v>
      </c>
      <c r="I119" s="8">
        <v>0</v>
      </c>
      <c r="J119" s="9" t="s">
        <v>321</v>
      </c>
      <c r="K119" s="142">
        <v>1200</v>
      </c>
      <c r="L119" s="151">
        <v>2700</v>
      </c>
      <c r="M119" s="151">
        <v>2000</v>
      </c>
      <c r="N119" s="151">
        <v>2000</v>
      </c>
      <c r="O119" s="151">
        <v>2000</v>
      </c>
      <c r="P119" t="s">
        <v>7654</v>
      </c>
    </row>
    <row r="120" spans="1:16" s="17" customFormat="1" x14ac:dyDescent="0.25">
      <c r="A120" t="s">
        <v>322</v>
      </c>
      <c r="B120" s="17" t="str">
        <f>MID(A120,1,2)</f>
        <v>09</v>
      </c>
      <c r="C120" s="17" t="str">
        <f>VLOOKUP(VALUE(B120),Missioni[],2,FALSE)</f>
        <v>Sviluppo sostenibile e tutela del territorio e dell'ambiente</v>
      </c>
      <c r="D120" s="17">
        <f>VALUE(CONCATENATE(B120,MID(A120,4,2)))</f>
        <v>901</v>
      </c>
      <c r="E120" s="17" t="str">
        <f>VLOOKUP(D120,Programmi[],3,FALSE)</f>
        <v>Difesa del suolo</v>
      </c>
      <c r="F120" s="17" t="str">
        <f>MID(A120,7,1)</f>
        <v>1</v>
      </c>
      <c r="G120" t="str">
        <f>VLOOKUP(VALUE(F120),Titoli[],2,FALSE)</f>
        <v>Spese Correnti</v>
      </c>
      <c r="H120" s="110">
        <v>813</v>
      </c>
      <c r="I120" s="8">
        <v>0</v>
      </c>
      <c r="J120" s="9" t="s">
        <v>323</v>
      </c>
      <c r="K120" s="142">
        <v>1500</v>
      </c>
      <c r="L120" s="151">
        <v>2000</v>
      </c>
      <c r="M120" s="151">
        <v>1000</v>
      </c>
      <c r="N120" s="151">
        <v>1000</v>
      </c>
      <c r="O120" s="151">
        <v>1000</v>
      </c>
      <c r="P120" t="s">
        <v>7654</v>
      </c>
    </row>
    <row r="121" spans="1:16" s="17" customFormat="1" x14ac:dyDescent="0.25">
      <c r="A121" t="s">
        <v>7517</v>
      </c>
      <c r="B121" s="17" t="str">
        <f>MID(A121,1,2)</f>
        <v>09</v>
      </c>
      <c r="C121" s="17" t="str">
        <f>VLOOKUP(VALUE(B121),Missioni[],2,FALSE)</f>
        <v>Sviluppo sostenibile e tutela del territorio e dell'ambiente</v>
      </c>
      <c r="D121" s="17">
        <f>VALUE(CONCATENATE(B121,MID(A121,4,2)))</f>
        <v>902</v>
      </c>
      <c r="E121" s="17" t="str">
        <f>VLOOKUP(D121,Programmi[],3,FALSE)</f>
        <v>Tutela, valorizzazione e recupero ambientale</v>
      </c>
      <c r="F121" s="17" t="str">
        <f>MID(A121,7,1)</f>
        <v>1</v>
      </c>
      <c r="G121" t="str">
        <f>VLOOKUP(VALUE(F121),Titoli[],2,FALSE)</f>
        <v>Spese Correnti</v>
      </c>
      <c r="H121" s="110">
        <v>814</v>
      </c>
      <c r="I121" s="8">
        <v>0</v>
      </c>
      <c r="J121" s="9" t="s">
        <v>7682</v>
      </c>
      <c r="K121" s="142"/>
      <c r="L121" s="151">
        <v>4000</v>
      </c>
      <c r="M121" s="151">
        <v>0</v>
      </c>
      <c r="N121" s="151">
        <v>0</v>
      </c>
      <c r="O121" s="151"/>
      <c r="P121" t="s">
        <v>7654</v>
      </c>
    </row>
    <row r="122" spans="1:16" s="17" customFormat="1" x14ac:dyDescent="0.25">
      <c r="A122" t="s">
        <v>324</v>
      </c>
      <c r="B122" s="17" t="str">
        <f>MID(A122,1,2)</f>
        <v>01</v>
      </c>
      <c r="C122" s="17" t="str">
        <f>VLOOKUP(VALUE(B122),Missioni[],2,FALSE)</f>
        <v xml:space="preserve">Servizi istituzionali,  generali e di gestione </v>
      </c>
      <c r="D122" s="17">
        <f>VALUE(CONCATENATE(B122,MID(A122,4,2)))</f>
        <v>103</v>
      </c>
      <c r="E122" s="17" t="str">
        <f>VLOOKUP(D122,Programmi[],3,FALSE)</f>
        <v>Gestione economica, finanziaria,  programmazione, provveditorato</v>
      </c>
      <c r="F122" s="17" t="str">
        <f>MID(A122,7,1)</f>
        <v>1</v>
      </c>
      <c r="G122" t="str">
        <f>VLOOKUP(VALUE(F122),Titoli[],2,FALSE)</f>
        <v>Spese Correnti</v>
      </c>
      <c r="H122" s="110">
        <v>815</v>
      </c>
      <c r="I122" s="8">
        <v>0</v>
      </c>
      <c r="J122" s="9" t="s">
        <v>325</v>
      </c>
      <c r="K122" s="142">
        <v>5000</v>
      </c>
      <c r="L122" s="151">
        <v>5000</v>
      </c>
      <c r="M122" s="151">
        <v>5000</v>
      </c>
      <c r="N122" s="151">
        <v>5000</v>
      </c>
      <c r="O122" s="151">
        <f>+TUscite[[#This Row],[Previsione Anno 2027]]</f>
        <v>5000</v>
      </c>
      <c r="P122" t="s">
        <v>876</v>
      </c>
    </row>
    <row r="123" spans="1:16" s="17" customFormat="1" x14ac:dyDescent="0.25">
      <c r="A123" t="s">
        <v>7578</v>
      </c>
      <c r="B123" s="17" t="str">
        <f>MID(A123,1,2)</f>
        <v>01</v>
      </c>
      <c r="C123" s="17" t="str">
        <f>VLOOKUP(VALUE(B123),Missioni[],2,FALSE)</f>
        <v xml:space="preserve">Servizi istituzionali,  generali e di gestione </v>
      </c>
      <c r="D123" s="17">
        <f>VALUE(CONCATENATE(B123,MID(A123,4,2)))</f>
        <v>106</v>
      </c>
      <c r="E123" s="17" t="str">
        <f>VLOOKUP(D123,Programmi[],3,FALSE)</f>
        <v>Ufficio tecnico</v>
      </c>
      <c r="F123" s="17" t="str">
        <f>MID(A123,7,1)</f>
        <v>1</v>
      </c>
      <c r="G123" t="str">
        <f>VLOOKUP(VALUE(F123),Titoli[],2,FALSE)</f>
        <v>Spese Correnti</v>
      </c>
      <c r="H123" s="110">
        <v>816</v>
      </c>
      <c r="I123" s="8">
        <v>0</v>
      </c>
      <c r="J123" s="9" t="s">
        <v>7577</v>
      </c>
      <c r="K123" s="142">
        <v>65495</v>
      </c>
      <c r="L123" s="151">
        <v>15000</v>
      </c>
      <c r="M123" s="151">
        <v>7000</v>
      </c>
      <c r="N123" s="151">
        <v>7000</v>
      </c>
      <c r="O123" s="151">
        <v>7000</v>
      </c>
      <c r="P123" t="s">
        <v>7654</v>
      </c>
    </row>
    <row r="124" spans="1:16" s="17" customFormat="1" x14ac:dyDescent="0.25">
      <c r="A124" t="s">
        <v>7715</v>
      </c>
      <c r="B124" s="17" t="str">
        <f>MID(A124,1,2)</f>
        <v>08</v>
      </c>
      <c r="C124" s="17" t="str">
        <f>VLOOKUP(VALUE(B124),Missioni[],2,FALSE)</f>
        <v>Assetto del territorio ed edilizia abitativa</v>
      </c>
      <c r="D124" s="17">
        <f>VALUE(CONCATENATE(B124,MID(A124,4,2)))</f>
        <v>802</v>
      </c>
      <c r="E124" s="17" t="str">
        <f>VLOOKUP(D124,Programmi[],3,FALSE)</f>
        <v>Edilizia residenziale pubblica e locale e piani di edilizia economico-popolare</v>
      </c>
      <c r="F124" s="17">
        <v>1</v>
      </c>
      <c r="G124" s="169" t="str">
        <f>VLOOKUP(VALUE(F124),Titoli[],2,FALSE)</f>
        <v>Spese Correnti</v>
      </c>
      <c r="H124" s="170">
        <v>817</v>
      </c>
      <c r="I124" s="171">
        <v>0</v>
      </c>
      <c r="J124" s="172" t="s">
        <v>7710</v>
      </c>
      <c r="K124" s="173"/>
      <c r="L124" s="174"/>
      <c r="M124" s="174">
        <v>3000</v>
      </c>
      <c r="N124" s="174">
        <v>0</v>
      </c>
      <c r="O124" s="174">
        <v>0</v>
      </c>
      <c r="P124" s="169" t="s">
        <v>7654</v>
      </c>
    </row>
    <row r="125" spans="1:16" s="17" customFormat="1" x14ac:dyDescent="0.25">
      <c r="A125" t="s">
        <v>326</v>
      </c>
      <c r="B125" s="17" t="str">
        <f>MID(A125,1,2)</f>
        <v>01</v>
      </c>
      <c r="C125" s="17" t="str">
        <f>VLOOKUP(VALUE(B125),Missioni[],2,FALSE)</f>
        <v xml:space="preserve">Servizi istituzionali,  generali e di gestione </v>
      </c>
      <c r="D125" s="17">
        <f>VALUE(CONCATENATE(B125,MID(A125,4,2)))</f>
        <v>107</v>
      </c>
      <c r="E125" s="17" t="str">
        <f>VLOOKUP(D125,Programmi[],3,FALSE)</f>
        <v xml:space="preserve"> Elezioni e consultazioni popolari - Anagrafe e stato civile  </v>
      </c>
      <c r="F125" s="17" t="str">
        <f>MID(A125,7,1)</f>
        <v>1</v>
      </c>
      <c r="G125" t="str">
        <f>VLOOKUP(VALUE(F125),Titoli[],2,FALSE)</f>
        <v>Spese Correnti</v>
      </c>
      <c r="H125" s="110">
        <v>900</v>
      </c>
      <c r="I125" s="8">
        <v>0</v>
      </c>
      <c r="J125" s="9" t="s">
        <v>327</v>
      </c>
      <c r="K125" s="142">
        <v>86000</v>
      </c>
      <c r="L125" s="151">
        <v>89500</v>
      </c>
      <c r="M125" s="151">
        <v>91000</v>
      </c>
      <c r="N125" s="151">
        <v>91000</v>
      </c>
      <c r="O125" s="151">
        <v>91000</v>
      </c>
      <c r="P125" t="s">
        <v>876</v>
      </c>
    </row>
    <row r="126" spans="1:16" s="17" customFormat="1" x14ac:dyDescent="0.25">
      <c r="A126" t="s">
        <v>328</v>
      </c>
      <c r="B126" s="17" t="str">
        <f>MID(A126,1,2)</f>
        <v>01</v>
      </c>
      <c r="C126" s="17" t="str">
        <f>VLOOKUP(VALUE(B126),Missioni[],2,FALSE)</f>
        <v xml:space="preserve">Servizi istituzionali,  generali e di gestione </v>
      </c>
      <c r="D126" s="17">
        <f>VALUE(CONCATENATE(B126,MID(A126,4,2)))</f>
        <v>107</v>
      </c>
      <c r="E126" s="17" t="str">
        <f>VLOOKUP(D126,Programmi[],3,FALSE)</f>
        <v xml:space="preserve"> Elezioni e consultazioni popolari - Anagrafe e stato civile  </v>
      </c>
      <c r="F126" s="17" t="str">
        <f>MID(A126,7,1)</f>
        <v>1</v>
      </c>
      <c r="G126" t="str">
        <f>VLOOKUP(VALUE(F126),Titoli[],2,FALSE)</f>
        <v>Spese Correnti</v>
      </c>
      <c r="H126" s="110">
        <v>901</v>
      </c>
      <c r="I126" s="8">
        <v>0</v>
      </c>
      <c r="J126" s="9" t="s">
        <v>329</v>
      </c>
      <c r="K126" s="142">
        <v>23000</v>
      </c>
      <c r="L126" s="151">
        <v>24000</v>
      </c>
      <c r="M126" s="151">
        <v>24500</v>
      </c>
      <c r="N126" s="151">
        <v>24500</v>
      </c>
      <c r="O126" s="151">
        <v>24500</v>
      </c>
      <c r="P126" t="s">
        <v>876</v>
      </c>
    </row>
    <row r="127" spans="1:16" s="17" customFormat="1" x14ac:dyDescent="0.25">
      <c r="A127" t="s">
        <v>330</v>
      </c>
      <c r="B127" s="17" t="str">
        <f>MID(A127,1,2)</f>
        <v>01</v>
      </c>
      <c r="C127" s="17" t="str">
        <f>VLOOKUP(VALUE(B127),Missioni[],2,FALSE)</f>
        <v xml:space="preserve">Servizi istituzionali,  generali e di gestione </v>
      </c>
      <c r="D127" s="17">
        <f>VALUE(CONCATENATE(B127,MID(A127,4,2)))</f>
        <v>107</v>
      </c>
      <c r="E127" s="17" t="str">
        <f>VLOOKUP(D127,Programmi[],3,FALSE)</f>
        <v xml:space="preserve"> Elezioni e consultazioni popolari - Anagrafe e stato civile  </v>
      </c>
      <c r="F127" s="17" t="str">
        <f>MID(A127,7,1)</f>
        <v>1</v>
      </c>
      <c r="G127" t="str">
        <f>VLOOKUP(VALUE(F127),Titoli[],2,FALSE)</f>
        <v>Spese Correnti</v>
      </c>
      <c r="H127" s="110">
        <v>920</v>
      </c>
      <c r="I127" s="8">
        <v>0</v>
      </c>
      <c r="J127" s="9" t="s">
        <v>331</v>
      </c>
      <c r="K127" s="142">
        <v>1600</v>
      </c>
      <c r="L127" s="151">
        <v>1600</v>
      </c>
      <c r="M127" s="151">
        <v>1600</v>
      </c>
      <c r="N127" s="151">
        <v>1600</v>
      </c>
      <c r="O127" s="151">
        <f>+TUscite[[#This Row],[Previsione Anno 2027]]</f>
        <v>1600</v>
      </c>
      <c r="P127" t="s">
        <v>876</v>
      </c>
    </row>
    <row r="128" spans="1:16" s="17" customFormat="1" x14ac:dyDescent="0.25">
      <c r="A128" t="s">
        <v>332</v>
      </c>
      <c r="B128" s="17" t="str">
        <f>MID(A128,1,2)</f>
        <v>01</v>
      </c>
      <c r="C128" s="17" t="str">
        <f>VLOOKUP(VALUE(B128),Missioni[],2,FALSE)</f>
        <v xml:space="preserve">Servizi istituzionali,  generali e di gestione </v>
      </c>
      <c r="D128" s="17">
        <f>VALUE(CONCATENATE(B128,MID(A128,4,2)))</f>
        <v>107</v>
      </c>
      <c r="E128" s="17" t="str">
        <f>VLOOKUP(D128,Programmi[],3,FALSE)</f>
        <v xml:space="preserve"> Elezioni e consultazioni popolari - Anagrafe e stato civile  </v>
      </c>
      <c r="F128" s="17" t="str">
        <f>MID(A128,7,1)</f>
        <v>1</v>
      </c>
      <c r="G128" t="str">
        <f>VLOOKUP(VALUE(F128),Titoli[],2,FALSE)</f>
        <v>Spese Correnti</v>
      </c>
      <c r="H128" s="110">
        <v>940</v>
      </c>
      <c r="I128" s="8">
        <v>0</v>
      </c>
      <c r="J128" s="9" t="s">
        <v>333</v>
      </c>
      <c r="K128" s="142"/>
      <c r="L128" s="151"/>
      <c r="M128" s="151"/>
      <c r="N128" s="151"/>
      <c r="O128" s="151">
        <f>+TUscite[[#This Row],[Previsione Anno 2027]]</f>
        <v>0</v>
      </c>
      <c r="P128" t="s">
        <v>876</v>
      </c>
    </row>
    <row r="129" spans="1:16" s="17" customFormat="1" x14ac:dyDescent="0.25">
      <c r="A129" t="s">
        <v>334</v>
      </c>
      <c r="B129" s="17" t="str">
        <f>MID(A129,1,2)</f>
        <v>01</v>
      </c>
      <c r="C129" s="17" t="str">
        <f>VLOOKUP(VALUE(B129),Missioni[],2,FALSE)</f>
        <v xml:space="preserve">Servizi istituzionali,  generali e di gestione </v>
      </c>
      <c r="D129" s="17">
        <f>VALUE(CONCATENATE(B129,MID(A129,4,2)))</f>
        <v>107</v>
      </c>
      <c r="E129" s="17" t="str">
        <f>VLOOKUP(D129,Programmi[],3,FALSE)</f>
        <v xml:space="preserve"> Elezioni e consultazioni popolari - Anagrafe e stato civile  </v>
      </c>
      <c r="F129" s="17" t="str">
        <f>MID(A129,7,1)</f>
        <v>1</v>
      </c>
      <c r="G129" t="str">
        <f>VLOOKUP(VALUE(F129),Titoli[],2,FALSE)</f>
        <v>Spese Correnti</v>
      </c>
      <c r="H129" s="110">
        <v>981</v>
      </c>
      <c r="I129" s="8">
        <v>0</v>
      </c>
      <c r="J129" s="9" t="s">
        <v>335</v>
      </c>
      <c r="K129" s="142">
        <v>7300</v>
      </c>
      <c r="L129" s="151">
        <v>7600</v>
      </c>
      <c r="M129" s="151">
        <v>7800</v>
      </c>
      <c r="N129" s="151">
        <v>7800</v>
      </c>
      <c r="O129" s="151">
        <v>7800</v>
      </c>
      <c r="P129" t="s">
        <v>876</v>
      </c>
    </row>
    <row r="130" spans="1:16" s="17" customFormat="1" x14ac:dyDescent="0.25">
      <c r="A130" t="s">
        <v>336</v>
      </c>
      <c r="B130" s="17" t="str">
        <f>MID(A130,1,2)</f>
        <v>01</v>
      </c>
      <c r="C130" s="17" t="str">
        <f>VLOOKUP(VALUE(B130),Missioni[],2,FALSE)</f>
        <v xml:space="preserve">Servizi istituzionali,  generali e di gestione </v>
      </c>
      <c r="D130" s="17">
        <f>VALUE(CONCATENATE(B130,MID(A130,4,2)))</f>
        <v>108</v>
      </c>
      <c r="E130" s="17" t="str">
        <f>VLOOKUP(D130,Programmi[],3,FALSE)</f>
        <v xml:space="preserve"> Statistica e sistemi informativi</v>
      </c>
      <c r="F130" s="17" t="str">
        <f>MID(A130,7,1)</f>
        <v>1</v>
      </c>
      <c r="G130" t="str">
        <f>VLOOKUP(VALUE(F130),Titoli[],2,FALSE)</f>
        <v>Spese Correnti</v>
      </c>
      <c r="H130" s="110">
        <v>987</v>
      </c>
      <c r="I130" s="8">
        <v>0</v>
      </c>
      <c r="J130" s="9" t="s">
        <v>337</v>
      </c>
      <c r="K130" s="142">
        <v>2500</v>
      </c>
      <c r="L130" s="151">
        <v>2500</v>
      </c>
      <c r="M130" s="151">
        <v>2500</v>
      </c>
      <c r="N130" s="151">
        <v>2500</v>
      </c>
      <c r="O130" s="151">
        <f>+TUscite[[#This Row],[Previsione Anno 2027]]</f>
        <v>2500</v>
      </c>
      <c r="P130" t="s">
        <v>876</v>
      </c>
    </row>
    <row r="131" spans="1:16" s="17" customFormat="1" x14ac:dyDescent="0.25">
      <c r="A131" t="s">
        <v>338</v>
      </c>
      <c r="B131" s="17" t="str">
        <f>MID(A131,1,2)</f>
        <v>01</v>
      </c>
      <c r="C131" s="17" t="str">
        <f>VLOOKUP(VALUE(B131),Missioni[],2,FALSE)</f>
        <v xml:space="preserve">Servizi istituzionali,  generali e di gestione </v>
      </c>
      <c r="D131" s="17">
        <f>VALUE(CONCATENATE(B131,MID(A131,4,2)))</f>
        <v>107</v>
      </c>
      <c r="E131" s="17" t="str">
        <f>VLOOKUP(D131,Programmi[],3,FALSE)</f>
        <v xml:space="preserve"> Elezioni e consultazioni popolari - Anagrafe e stato civile  </v>
      </c>
      <c r="F131" s="17" t="str">
        <f>MID(A131,7,1)</f>
        <v>1</v>
      </c>
      <c r="G131" t="str">
        <f>VLOOKUP(VALUE(F131),Titoli[],2,FALSE)</f>
        <v>Spese Correnti</v>
      </c>
      <c r="H131" s="110">
        <v>990</v>
      </c>
      <c r="I131" s="8">
        <v>0</v>
      </c>
      <c r="J131" s="9" t="s">
        <v>339</v>
      </c>
      <c r="K131" s="142">
        <v>2500</v>
      </c>
      <c r="L131" s="151">
        <v>2500</v>
      </c>
      <c r="M131" s="151">
        <v>2500</v>
      </c>
      <c r="N131" s="151">
        <v>2500</v>
      </c>
      <c r="O131" s="151">
        <f>+TUscite[[#This Row],[Previsione Anno 2027]]</f>
        <v>2500</v>
      </c>
      <c r="P131" t="s">
        <v>876</v>
      </c>
    </row>
    <row r="132" spans="1:16" s="17" customFormat="1" x14ac:dyDescent="0.25">
      <c r="A132" t="s">
        <v>839</v>
      </c>
      <c r="B132" s="17" t="str">
        <f>MID(A132,1,2)</f>
        <v>01</v>
      </c>
      <c r="C132" s="17" t="str">
        <f>VLOOKUP(VALUE(B132),Missioni[],2,FALSE)</f>
        <v xml:space="preserve">Servizi istituzionali,  generali e di gestione </v>
      </c>
      <c r="D132" s="17">
        <f>VALUE(CONCATENATE(B132,MID(A132,4,2)))</f>
        <v>103</v>
      </c>
      <c r="E132" s="17" t="str">
        <f>VLOOKUP(D132,Programmi[],3,FALSE)</f>
        <v>Gestione economica, finanziaria,  programmazione, provveditorato</v>
      </c>
      <c r="F132" s="17" t="str">
        <f>MID(A132,7,1)</f>
        <v>1</v>
      </c>
      <c r="G132" t="str">
        <f>VLOOKUP(VALUE(F132),Titoli[],2,FALSE)</f>
        <v>Spese Correnti</v>
      </c>
      <c r="H132" s="110">
        <v>1300</v>
      </c>
      <c r="I132" s="8">
        <v>0</v>
      </c>
      <c r="J132" s="9" t="s">
        <v>340</v>
      </c>
      <c r="K132" s="142">
        <v>17717.62</v>
      </c>
      <c r="L132" s="151">
        <v>13900</v>
      </c>
      <c r="M132" s="151">
        <v>14000</v>
      </c>
      <c r="N132" s="151">
        <v>14000</v>
      </c>
      <c r="O132" s="151">
        <v>14000</v>
      </c>
      <c r="P132" t="s">
        <v>7654</v>
      </c>
    </row>
    <row r="133" spans="1:16" s="17" customFormat="1" ht="30" x14ac:dyDescent="0.25">
      <c r="A133" t="s">
        <v>341</v>
      </c>
      <c r="B133" s="17" t="str">
        <f>MID(A133,1,2)</f>
        <v>01</v>
      </c>
      <c r="C133" s="17" t="str">
        <f>VLOOKUP(VALUE(B133),Missioni[],2,FALSE)</f>
        <v xml:space="preserve">Servizi istituzionali,  generali e di gestione </v>
      </c>
      <c r="D133" s="17">
        <f>VALUE(CONCATENATE(B133,MID(A133,4,2)))</f>
        <v>103</v>
      </c>
      <c r="E133" s="17" t="str">
        <f>VLOOKUP(D133,Programmi[],3,FALSE)</f>
        <v>Gestione economica, finanziaria,  programmazione, provveditorato</v>
      </c>
      <c r="F133" s="17" t="str">
        <f>MID(A133,7,1)</f>
        <v>1</v>
      </c>
      <c r="G133" t="str">
        <f>VLOOKUP(VALUE(F133),Titoli[],2,FALSE)</f>
        <v>Spese Correnti</v>
      </c>
      <c r="H133" s="110">
        <v>1302</v>
      </c>
      <c r="I133" s="8">
        <v>0</v>
      </c>
      <c r="J133" s="9" t="s">
        <v>342</v>
      </c>
      <c r="K133" s="142">
        <v>600</v>
      </c>
      <c r="L133" s="151">
        <v>600</v>
      </c>
      <c r="M133" s="151">
        <v>600</v>
      </c>
      <c r="N133" s="151">
        <v>600</v>
      </c>
      <c r="O133" s="151">
        <v>600</v>
      </c>
      <c r="P133" t="s">
        <v>7654</v>
      </c>
    </row>
    <row r="134" spans="1:16" s="17" customFormat="1" x14ac:dyDescent="0.25">
      <c r="A134" t="s">
        <v>343</v>
      </c>
      <c r="B134" s="17" t="str">
        <f>MID(A134,1,2)</f>
        <v>01</v>
      </c>
      <c r="C134" s="17" t="str">
        <f>VLOOKUP(VALUE(B134),Missioni[],2,FALSE)</f>
        <v xml:space="preserve">Servizi istituzionali,  generali e di gestione </v>
      </c>
      <c r="D134" s="17">
        <f>VALUE(CONCATENATE(B134,MID(A134,4,2)))</f>
        <v>103</v>
      </c>
      <c r="E134" s="17" t="str">
        <f>VLOOKUP(D134,Programmi[],3,FALSE)</f>
        <v>Gestione economica, finanziaria,  programmazione, provveditorato</v>
      </c>
      <c r="F134" s="17" t="str">
        <f>MID(A134,7,1)</f>
        <v>1</v>
      </c>
      <c r="G134" t="str">
        <f>VLOOKUP(VALUE(F134),Titoli[],2,FALSE)</f>
        <v>Spese Correnti</v>
      </c>
      <c r="H134" s="110">
        <v>1303</v>
      </c>
      <c r="I134" s="8">
        <v>0</v>
      </c>
      <c r="J134" s="9" t="s">
        <v>344</v>
      </c>
      <c r="K134" s="142">
        <v>750</v>
      </c>
      <c r="L134" s="151">
        <v>750</v>
      </c>
      <c r="M134" s="151">
        <v>750</v>
      </c>
      <c r="N134" s="151">
        <v>750</v>
      </c>
      <c r="O134" s="151">
        <v>750</v>
      </c>
      <c r="P134" t="s">
        <v>7654</v>
      </c>
    </row>
    <row r="135" spans="1:16" s="17" customFormat="1" x14ac:dyDescent="0.25">
      <c r="A135" t="s">
        <v>345</v>
      </c>
      <c r="B135" s="17" t="str">
        <f>MID(A135,1,2)</f>
        <v>01</v>
      </c>
      <c r="C135" s="17" t="str">
        <f>VLOOKUP(VALUE(B135),Missioni[],2,FALSE)</f>
        <v xml:space="preserve">Servizi istituzionali,  generali e di gestione </v>
      </c>
      <c r="D135" s="17">
        <f>VALUE(CONCATENATE(B135,MID(A135,4,2)))</f>
        <v>103</v>
      </c>
      <c r="E135" s="17" t="str">
        <f>VLOOKUP(D135,Programmi[],3,FALSE)</f>
        <v>Gestione economica, finanziaria,  programmazione, provveditorato</v>
      </c>
      <c r="F135" s="17" t="str">
        <f>MID(A135,7,1)</f>
        <v>1</v>
      </c>
      <c r="G135" t="str">
        <f>VLOOKUP(VALUE(F135),Titoli[],2,FALSE)</f>
        <v>Spese Correnti</v>
      </c>
      <c r="H135" s="110">
        <v>1304</v>
      </c>
      <c r="I135" s="8">
        <v>0</v>
      </c>
      <c r="J135" s="9" t="s">
        <v>346</v>
      </c>
      <c r="K135" s="142">
        <v>500</v>
      </c>
      <c r="L135" s="151">
        <v>500</v>
      </c>
      <c r="M135" s="151">
        <v>100</v>
      </c>
      <c r="N135" s="151">
        <v>100</v>
      </c>
      <c r="O135" s="151">
        <v>100</v>
      </c>
      <c r="P135" t="s">
        <v>31</v>
      </c>
    </row>
    <row r="136" spans="1:16" s="17" customFormat="1" x14ac:dyDescent="0.25">
      <c r="A136" t="s">
        <v>257</v>
      </c>
      <c r="B136" s="17" t="str">
        <f>MID(A136,1,2)</f>
        <v>17</v>
      </c>
      <c r="C136" s="17" t="str">
        <f>VLOOKUP(VALUE(B136),Missioni[],2,FALSE)</f>
        <v>Energia e diversificazione delle fonti energetiche</v>
      </c>
      <c r="D136" s="17">
        <f>VALUE(CONCATENATE(B136,MID(A136,4,2)))</f>
        <v>1701</v>
      </c>
      <c r="E136" s="17" t="str">
        <f>VLOOKUP(D136,Programmi[],3,FALSE)</f>
        <v>Fonti energetiche</v>
      </c>
      <c r="F136" s="17" t="str">
        <f>MID(A136,7,1)</f>
        <v>1</v>
      </c>
      <c r="G136" t="str">
        <f>VLOOKUP(VALUE(F136),Titoli[],2,FALSE)</f>
        <v>Spese Correnti</v>
      </c>
      <c r="H136" s="110">
        <v>1305</v>
      </c>
      <c r="I136" s="8">
        <v>0</v>
      </c>
      <c r="J136" s="9" t="s">
        <v>347</v>
      </c>
      <c r="K136" s="142">
        <v>4000</v>
      </c>
      <c r="L136" s="151">
        <v>5200</v>
      </c>
      <c r="M136" s="151">
        <v>4000</v>
      </c>
      <c r="N136" s="151">
        <v>4000</v>
      </c>
      <c r="O136" s="151">
        <v>4000</v>
      </c>
      <c r="P136" t="s">
        <v>7654</v>
      </c>
    </row>
    <row r="137" spans="1:16" s="17" customFormat="1" x14ac:dyDescent="0.25">
      <c r="A137" t="s">
        <v>200</v>
      </c>
      <c r="B137" s="17" t="str">
        <f>MID(A137,1,2)</f>
        <v>17</v>
      </c>
      <c r="C137" s="17" t="str">
        <f>VLOOKUP(VALUE(B137),Missioni[],2,FALSE)</f>
        <v>Energia e diversificazione delle fonti energetiche</v>
      </c>
      <c r="D137" s="17">
        <f>VALUE(CONCATENATE(B137,MID(A137,4,2)))</f>
        <v>1701</v>
      </c>
      <c r="E137" s="17" t="str">
        <f>VLOOKUP(D137,Programmi[],3,FALSE)</f>
        <v>Fonti energetiche</v>
      </c>
      <c r="F137" s="17" t="str">
        <f>MID(A137,7,1)</f>
        <v>1</v>
      </c>
      <c r="G137" t="str">
        <f>VLOOKUP(VALUE(F137),Titoli[],2,FALSE)</f>
        <v>Spese Correnti</v>
      </c>
      <c r="H137" s="110">
        <v>1306</v>
      </c>
      <c r="I137" s="8">
        <v>0</v>
      </c>
      <c r="J137" s="9" t="s">
        <v>348</v>
      </c>
      <c r="K137" s="142">
        <v>1000</v>
      </c>
      <c r="L137" s="151">
        <v>1400</v>
      </c>
      <c r="M137" s="151">
        <v>1000</v>
      </c>
      <c r="N137" s="151">
        <v>1000</v>
      </c>
      <c r="O137" s="151">
        <v>1000</v>
      </c>
      <c r="P137" t="s">
        <v>7654</v>
      </c>
    </row>
    <row r="138" spans="1:16" s="17" customFormat="1" ht="30" x14ac:dyDescent="0.25">
      <c r="A138" t="s">
        <v>198</v>
      </c>
      <c r="B138" s="17" t="str">
        <f>MID(A138,1,2)</f>
        <v>17</v>
      </c>
      <c r="C138" s="17" t="str">
        <f>VLOOKUP(VALUE(B138),Missioni[],2,FALSE)</f>
        <v>Energia e diversificazione delle fonti energetiche</v>
      </c>
      <c r="D138" s="17">
        <f>VALUE(CONCATENATE(B138,MID(A138,4,2)))</f>
        <v>1701</v>
      </c>
      <c r="E138" s="17" t="str">
        <f>VLOOKUP(D138,Programmi[],3,FALSE)</f>
        <v>Fonti energetiche</v>
      </c>
      <c r="F138" s="17" t="str">
        <f>MID(A138,7,1)</f>
        <v>1</v>
      </c>
      <c r="G138" t="str">
        <f>VLOOKUP(VALUE(F138),Titoli[],2,FALSE)</f>
        <v>Spese Correnti</v>
      </c>
      <c r="H138" s="110">
        <v>1307</v>
      </c>
      <c r="I138" s="8">
        <v>0</v>
      </c>
      <c r="J138" s="9" t="s">
        <v>349</v>
      </c>
      <c r="K138" s="142">
        <v>3500</v>
      </c>
      <c r="L138" s="151">
        <v>3500</v>
      </c>
      <c r="M138" s="151">
        <v>3500</v>
      </c>
      <c r="N138" s="151">
        <v>3500</v>
      </c>
      <c r="O138" s="151">
        <v>3500</v>
      </c>
      <c r="P138" t="s">
        <v>7654</v>
      </c>
    </row>
    <row r="139" spans="1:16" s="17" customFormat="1" x14ac:dyDescent="0.25">
      <c r="A139" t="s">
        <v>198</v>
      </c>
      <c r="B139" s="17" t="str">
        <f>MID(A139,1,2)</f>
        <v>17</v>
      </c>
      <c r="C139" s="17" t="str">
        <f>VLOOKUP(VALUE(B139),Missioni[],2,FALSE)</f>
        <v>Energia e diversificazione delle fonti energetiche</v>
      </c>
      <c r="D139" s="17">
        <f>VALUE(CONCATENATE(B139,MID(A139,4,2)))</f>
        <v>1701</v>
      </c>
      <c r="E139" s="17" t="str">
        <f>VLOOKUP(D139,Programmi[],3,FALSE)</f>
        <v>Fonti energetiche</v>
      </c>
      <c r="F139" s="17" t="str">
        <f>MID(A139,7,1)</f>
        <v>1</v>
      </c>
      <c r="G139" t="str">
        <f>VLOOKUP(VALUE(F139),Titoli[],2,FALSE)</f>
        <v>Spese Correnti</v>
      </c>
      <c r="H139" s="110">
        <v>1308</v>
      </c>
      <c r="I139" s="8">
        <v>0</v>
      </c>
      <c r="J139" s="9" t="s">
        <v>350</v>
      </c>
      <c r="K139" s="142">
        <v>500</v>
      </c>
      <c r="L139" s="151">
        <v>500</v>
      </c>
      <c r="M139" s="151">
        <v>500</v>
      </c>
      <c r="N139" s="151">
        <v>500</v>
      </c>
      <c r="O139" s="151">
        <v>500</v>
      </c>
      <c r="P139" t="s">
        <v>7654</v>
      </c>
    </row>
    <row r="140" spans="1:16" s="17" customFormat="1" x14ac:dyDescent="0.25">
      <c r="A140" t="s">
        <v>351</v>
      </c>
      <c r="B140" s="17" t="str">
        <f>MID(A140,1,2)</f>
        <v>01</v>
      </c>
      <c r="C140" s="17" t="str">
        <f>VLOOKUP(VALUE(B140),Missioni[],2,FALSE)</f>
        <v xml:space="preserve">Servizi istituzionali,  generali e di gestione </v>
      </c>
      <c r="D140" s="17">
        <f>VALUE(CONCATENATE(B140,MID(A140,4,2)))</f>
        <v>103</v>
      </c>
      <c r="E140" s="17" t="str">
        <f>VLOOKUP(D140,Programmi[],3,FALSE)</f>
        <v>Gestione economica, finanziaria,  programmazione, provveditorato</v>
      </c>
      <c r="F140" s="17" t="str">
        <f>MID(A140,7,1)</f>
        <v>1</v>
      </c>
      <c r="G140" t="str">
        <f>VLOOKUP(VALUE(F140),Titoli[],2,FALSE)</f>
        <v>Spese Correnti</v>
      </c>
      <c r="H140" s="110">
        <v>1309</v>
      </c>
      <c r="I140" s="8">
        <v>0</v>
      </c>
      <c r="J140" s="9" t="s">
        <v>352</v>
      </c>
      <c r="K140" s="142">
        <v>15000</v>
      </c>
      <c r="L140" s="151">
        <v>15000</v>
      </c>
      <c r="M140" s="151">
        <v>15000</v>
      </c>
      <c r="N140" s="151">
        <v>15000</v>
      </c>
      <c r="O140" s="151">
        <v>15000</v>
      </c>
      <c r="P140" t="s">
        <v>7654</v>
      </c>
    </row>
    <row r="141" spans="1:16" s="17" customFormat="1" x14ac:dyDescent="0.25">
      <c r="A141" t="s">
        <v>353</v>
      </c>
      <c r="B141" s="17" t="str">
        <f>MID(A141,1,2)</f>
        <v>01</v>
      </c>
      <c r="C141" s="17" t="str">
        <f>VLOOKUP(VALUE(B141),Missioni[],2,FALSE)</f>
        <v xml:space="preserve">Servizi istituzionali,  generali e di gestione </v>
      </c>
      <c r="D141" s="17">
        <f>VALUE(CONCATENATE(B141,MID(A141,4,2)))</f>
        <v>103</v>
      </c>
      <c r="E141" s="17" t="str">
        <f>VLOOKUP(D141,Programmi[],3,FALSE)</f>
        <v>Gestione economica, finanziaria,  programmazione, provveditorato</v>
      </c>
      <c r="F141" s="17" t="str">
        <f>MID(A141,7,1)</f>
        <v>1</v>
      </c>
      <c r="G141" t="str">
        <f>VLOOKUP(VALUE(F141),Titoli[],2,FALSE)</f>
        <v>Spese Correnti</v>
      </c>
      <c r="H141" s="110">
        <v>1313</v>
      </c>
      <c r="I141" s="8">
        <v>0</v>
      </c>
      <c r="J141" s="9" t="s">
        <v>354</v>
      </c>
      <c r="K141" s="142">
        <v>15500</v>
      </c>
      <c r="L141" s="151">
        <v>15500</v>
      </c>
      <c r="M141" s="151">
        <v>15500</v>
      </c>
      <c r="N141" s="151">
        <v>15500</v>
      </c>
      <c r="O141" s="151">
        <v>15500</v>
      </c>
      <c r="P141" t="s">
        <v>7654</v>
      </c>
    </row>
    <row r="142" spans="1:16" s="17" customFormat="1" x14ac:dyDescent="0.25">
      <c r="A142" t="s">
        <v>353</v>
      </c>
      <c r="B142" s="17" t="str">
        <f>MID(A142,1,2)</f>
        <v>01</v>
      </c>
      <c r="C142" s="17" t="str">
        <f>VLOOKUP(VALUE(B142),Missioni[],2,FALSE)</f>
        <v xml:space="preserve">Servizi istituzionali,  generali e di gestione </v>
      </c>
      <c r="D142" s="17">
        <f>VALUE(CONCATENATE(B142,MID(A142,4,2)))</f>
        <v>103</v>
      </c>
      <c r="E142" s="17" t="str">
        <f>VLOOKUP(D142,Programmi[],3,FALSE)</f>
        <v>Gestione economica, finanziaria,  programmazione, provveditorato</v>
      </c>
      <c r="F142" s="17" t="str">
        <f>MID(A142,7,1)</f>
        <v>1</v>
      </c>
      <c r="G142" t="str">
        <f>VLOOKUP(VALUE(F142),Titoli[],2,FALSE)</f>
        <v>Spese Correnti</v>
      </c>
      <c r="H142" s="110">
        <v>1314</v>
      </c>
      <c r="I142" s="8">
        <v>0</v>
      </c>
      <c r="J142" s="9" t="s">
        <v>355</v>
      </c>
      <c r="K142" s="142">
        <v>2650.29</v>
      </c>
      <c r="L142" s="151">
        <v>4000</v>
      </c>
      <c r="M142" s="151">
        <v>4000</v>
      </c>
      <c r="N142" s="151">
        <v>4000</v>
      </c>
      <c r="O142" s="151">
        <v>4000</v>
      </c>
      <c r="P142" t="s">
        <v>7654</v>
      </c>
    </row>
    <row r="143" spans="1:16" s="17" customFormat="1" ht="30" x14ac:dyDescent="0.25">
      <c r="A143" t="s">
        <v>356</v>
      </c>
      <c r="B143" s="17" t="str">
        <f>MID(A143,1,2)</f>
        <v>17</v>
      </c>
      <c r="C143" s="17" t="str">
        <f>VLOOKUP(VALUE(B143),Missioni[],2,FALSE)</f>
        <v>Energia e diversificazione delle fonti energetiche</v>
      </c>
      <c r="D143" s="17">
        <f>VALUE(CONCATENATE(B143,MID(A143,4,2)))</f>
        <v>1701</v>
      </c>
      <c r="E143" s="17" t="str">
        <f>VLOOKUP(D143,Programmi[],3,FALSE)</f>
        <v>Fonti energetiche</v>
      </c>
      <c r="F143" s="17" t="str">
        <f>MID(A143,7,1)</f>
        <v>1</v>
      </c>
      <c r="G143" t="str">
        <f>VLOOKUP(VALUE(F143),Titoli[],2,FALSE)</f>
        <v>Spese Correnti</v>
      </c>
      <c r="H143" s="110">
        <v>1315</v>
      </c>
      <c r="I143" s="8">
        <v>0</v>
      </c>
      <c r="J143" s="9" t="s">
        <v>357</v>
      </c>
      <c r="K143" s="142">
        <v>500</v>
      </c>
      <c r="L143" s="151">
        <v>0</v>
      </c>
      <c r="M143" s="151"/>
      <c r="N143" s="151"/>
      <c r="O143" s="151"/>
      <c r="P143" t="s">
        <v>33</v>
      </c>
    </row>
    <row r="144" spans="1:16" s="17" customFormat="1" x14ac:dyDescent="0.25">
      <c r="A144" t="s">
        <v>198</v>
      </c>
      <c r="B144" s="17" t="str">
        <f>MID(A144,1,2)</f>
        <v>17</v>
      </c>
      <c r="C144" s="17" t="str">
        <f>VLOOKUP(VALUE(B144),Missioni[],2,FALSE)</f>
        <v>Energia e diversificazione delle fonti energetiche</v>
      </c>
      <c r="D144" s="17">
        <f>VALUE(CONCATENATE(B144,MID(A144,4,2)))</f>
        <v>1701</v>
      </c>
      <c r="E144" s="17" t="str">
        <f>VLOOKUP(D144,Programmi[],3,FALSE)</f>
        <v>Fonti energetiche</v>
      </c>
      <c r="F144" s="17" t="str">
        <f>MID(A144,7,1)</f>
        <v>1</v>
      </c>
      <c r="G144" t="str">
        <f>VLOOKUP(VALUE(F144),Titoli[],2,FALSE)</f>
        <v>Spese Correnti</v>
      </c>
      <c r="H144" s="110">
        <v>1317</v>
      </c>
      <c r="I144" s="8">
        <v>0</v>
      </c>
      <c r="J144" s="9" t="s">
        <v>358</v>
      </c>
      <c r="K144" s="142">
        <v>1500</v>
      </c>
      <c r="L144" s="151">
        <v>1500</v>
      </c>
      <c r="M144" s="151">
        <v>1500</v>
      </c>
      <c r="N144" s="151">
        <v>1500</v>
      </c>
      <c r="O144" s="151">
        <v>1500</v>
      </c>
      <c r="P144" t="s">
        <v>7654</v>
      </c>
    </row>
    <row r="145" spans="1:16" s="17" customFormat="1" x14ac:dyDescent="0.25">
      <c r="A145" t="s">
        <v>257</v>
      </c>
      <c r="B145" s="17" t="str">
        <f>MID(A145,1,2)</f>
        <v>17</v>
      </c>
      <c r="C145" s="17" t="str">
        <f>VLOOKUP(VALUE(B145),Missioni[],2,FALSE)</f>
        <v>Energia e diversificazione delle fonti energetiche</v>
      </c>
      <c r="D145" s="17">
        <f>VALUE(CONCATENATE(B145,MID(A145,4,2)))</f>
        <v>1701</v>
      </c>
      <c r="E145" s="17" t="str">
        <f>VLOOKUP(D145,Programmi[],3,FALSE)</f>
        <v>Fonti energetiche</v>
      </c>
      <c r="F145" s="17" t="str">
        <f>MID(A145,7,1)</f>
        <v>1</v>
      </c>
      <c r="G145" t="str">
        <f>VLOOKUP(VALUE(F145),Titoli[],2,FALSE)</f>
        <v>Spese Correnti</v>
      </c>
      <c r="H145" s="110">
        <v>1318</v>
      </c>
      <c r="I145" s="8">
        <v>0</v>
      </c>
      <c r="J145" s="9" t="s">
        <v>359</v>
      </c>
      <c r="K145" s="142">
        <v>500</v>
      </c>
      <c r="L145" s="151">
        <v>500</v>
      </c>
      <c r="M145" s="151">
        <v>100</v>
      </c>
      <c r="N145" s="151">
        <v>100</v>
      </c>
      <c r="O145" s="151">
        <v>100</v>
      </c>
      <c r="P145" t="s">
        <v>31</v>
      </c>
    </row>
    <row r="146" spans="1:16" s="17" customFormat="1" x14ac:dyDescent="0.25">
      <c r="A146" t="s">
        <v>200</v>
      </c>
      <c r="B146" s="17" t="str">
        <f>MID(A146,1,2)</f>
        <v>17</v>
      </c>
      <c r="C146" s="17" t="str">
        <f>VLOOKUP(VALUE(B146),Missioni[],2,FALSE)</f>
        <v>Energia e diversificazione delle fonti energetiche</v>
      </c>
      <c r="D146" s="17">
        <f>VALUE(CONCATENATE(B146,MID(A146,4,2)))</f>
        <v>1701</v>
      </c>
      <c r="E146" s="17" t="str">
        <f>VLOOKUP(D146,Programmi[],3,FALSE)</f>
        <v>Fonti energetiche</v>
      </c>
      <c r="F146" s="17" t="str">
        <f>MID(A146,7,1)</f>
        <v>1</v>
      </c>
      <c r="G146" t="str">
        <f>VLOOKUP(VALUE(F146),Titoli[],2,FALSE)</f>
        <v>Spese Correnti</v>
      </c>
      <c r="H146" s="110">
        <v>1319</v>
      </c>
      <c r="I146" s="8">
        <v>0</v>
      </c>
      <c r="J146" s="9" t="s">
        <v>360</v>
      </c>
      <c r="K146" s="142"/>
      <c r="L146" s="151"/>
      <c r="M146" s="151"/>
      <c r="N146" s="151"/>
      <c r="O146" s="151"/>
      <c r="P146" t="s">
        <v>7654</v>
      </c>
    </row>
    <row r="147" spans="1:16" s="17" customFormat="1" x14ac:dyDescent="0.25">
      <c r="A147" t="s">
        <v>361</v>
      </c>
      <c r="B147" s="17" t="str">
        <f>MID(A147,1,2)</f>
        <v>50</v>
      </c>
      <c r="C147" s="17" t="str">
        <f>VLOOKUP(VALUE(B147),Missioni[],2,FALSE)</f>
        <v>Debito pubblico</v>
      </c>
      <c r="D147" s="17">
        <f>VALUE(CONCATENATE(B147,MID(A147,4,2)))</f>
        <v>5001</v>
      </c>
      <c r="E147" s="17" t="str">
        <f>VLOOKUP(D147,Programmi[],3,FALSE)</f>
        <v>Quota interessi ammortamento mutui e prestiti obbligazionari</v>
      </c>
      <c r="F147" s="17" t="str">
        <f>MID(A147,7,1)</f>
        <v>1</v>
      </c>
      <c r="G147" t="str">
        <f>VLOOKUP(VALUE(F147),Titoli[],2,FALSE)</f>
        <v>Spese Correnti</v>
      </c>
      <c r="H147" s="110">
        <v>1321</v>
      </c>
      <c r="I147" s="8">
        <v>0</v>
      </c>
      <c r="J147" s="9" t="s">
        <v>362</v>
      </c>
      <c r="K147" s="142">
        <v>11000</v>
      </c>
      <c r="L147" s="151">
        <v>9500</v>
      </c>
      <c r="M147" s="151">
        <v>29000</v>
      </c>
      <c r="N147" s="151">
        <v>26500</v>
      </c>
      <c r="O147" s="151">
        <v>25300</v>
      </c>
      <c r="P147" t="s">
        <v>7654</v>
      </c>
    </row>
    <row r="148" spans="1:16" s="17" customFormat="1" x14ac:dyDescent="0.25">
      <c r="A148" t="s">
        <v>200</v>
      </c>
      <c r="B148" s="17" t="str">
        <f>MID(A148,1,2)</f>
        <v>17</v>
      </c>
      <c r="C148" s="17" t="str">
        <f>VLOOKUP(VALUE(B148),Missioni[],2,FALSE)</f>
        <v>Energia e diversificazione delle fonti energetiche</v>
      </c>
      <c r="D148" s="17">
        <f>VALUE(CONCATENATE(B148,MID(A148,4,2)))</f>
        <v>1701</v>
      </c>
      <c r="E148" s="17" t="str">
        <f>VLOOKUP(D148,Programmi[],3,FALSE)</f>
        <v>Fonti energetiche</v>
      </c>
      <c r="F148" s="17" t="str">
        <f>MID(A148,7,1)</f>
        <v>1</v>
      </c>
      <c r="G148" t="str">
        <f>VLOOKUP(VALUE(F148),Titoli[],2,FALSE)</f>
        <v>Spese Correnti</v>
      </c>
      <c r="H148" s="110">
        <v>1322</v>
      </c>
      <c r="I148" s="8">
        <v>0</v>
      </c>
      <c r="J148" s="9" t="s">
        <v>7683</v>
      </c>
      <c r="K148" s="142"/>
      <c r="L148" s="151">
        <v>500</v>
      </c>
      <c r="M148" s="151">
        <v>0</v>
      </c>
      <c r="N148" s="151">
        <v>0</v>
      </c>
      <c r="O148" s="151"/>
      <c r="P148" t="s">
        <v>7654</v>
      </c>
    </row>
    <row r="149" spans="1:16" s="17" customFormat="1" x14ac:dyDescent="0.25">
      <c r="A149" t="s">
        <v>198</v>
      </c>
      <c r="B149" s="17" t="str">
        <f>MID(A149,1,2)</f>
        <v>17</v>
      </c>
      <c r="C149" s="17" t="str">
        <f>VLOOKUP(VALUE(B149),Missioni[],2,FALSE)</f>
        <v>Energia e diversificazione delle fonti energetiche</v>
      </c>
      <c r="D149" s="17">
        <f>VALUE(CONCATENATE(B149,MID(A149,4,2)))</f>
        <v>1701</v>
      </c>
      <c r="E149" s="17" t="str">
        <f>VLOOKUP(D149,Programmi[],3,FALSE)</f>
        <v>Fonti energetiche</v>
      </c>
      <c r="F149" s="17" t="str">
        <f>MID(A149,7,1)</f>
        <v>1</v>
      </c>
      <c r="G149" t="str">
        <f>VLOOKUP(VALUE(F149),Titoli[],2,FALSE)</f>
        <v>Spese Correnti</v>
      </c>
      <c r="H149" s="110">
        <v>1323</v>
      </c>
      <c r="I149" s="8">
        <v>0</v>
      </c>
      <c r="J149" s="9" t="s">
        <v>363</v>
      </c>
      <c r="K149" s="142">
        <v>1500</v>
      </c>
      <c r="L149" s="151">
        <v>1500</v>
      </c>
      <c r="M149" s="151">
        <v>1500</v>
      </c>
      <c r="N149" s="151">
        <v>1500</v>
      </c>
      <c r="O149" s="151">
        <v>1500</v>
      </c>
      <c r="P149" t="s">
        <v>7654</v>
      </c>
    </row>
    <row r="150" spans="1:16" s="17" customFormat="1" x14ac:dyDescent="0.25">
      <c r="A150" t="s">
        <v>200</v>
      </c>
      <c r="B150" s="17" t="str">
        <f>MID(A150,1,2)</f>
        <v>17</v>
      </c>
      <c r="C150" s="17" t="str">
        <f>VLOOKUP(VALUE(B150),Missioni[],2,FALSE)</f>
        <v>Energia e diversificazione delle fonti energetiche</v>
      </c>
      <c r="D150" s="17">
        <f>VALUE(CONCATENATE(B150,MID(A150,4,2)))</f>
        <v>1701</v>
      </c>
      <c r="E150" s="17" t="str">
        <f>VLOOKUP(D150,Programmi[],3,FALSE)</f>
        <v>Fonti energetiche</v>
      </c>
      <c r="F150" s="17" t="str">
        <f>MID(A150,7,1)</f>
        <v>1</v>
      </c>
      <c r="G150" t="str">
        <f>VLOOKUP(VALUE(F150),Titoli[],2,FALSE)</f>
        <v>Spese Correnti</v>
      </c>
      <c r="H150" s="110">
        <v>1325</v>
      </c>
      <c r="I150" s="8">
        <v>0</v>
      </c>
      <c r="J150" s="9" t="s">
        <v>364</v>
      </c>
      <c r="K150" s="142"/>
      <c r="L150" s="151"/>
      <c r="M150" s="151"/>
      <c r="N150" s="151"/>
      <c r="O150" s="151"/>
      <c r="P150" t="s">
        <v>7654</v>
      </c>
    </row>
    <row r="151" spans="1:16" s="17" customFormat="1" x14ac:dyDescent="0.25">
      <c r="A151" t="s">
        <v>200</v>
      </c>
      <c r="B151" s="17" t="str">
        <f>MID(A151,1,2)</f>
        <v>17</v>
      </c>
      <c r="C151" s="17" t="str">
        <f>VLOOKUP(VALUE(B151),Missioni[],2,FALSE)</f>
        <v>Energia e diversificazione delle fonti energetiche</v>
      </c>
      <c r="D151" s="17">
        <f>VALUE(CONCATENATE(B151,MID(A151,4,2)))</f>
        <v>1701</v>
      </c>
      <c r="E151" s="17" t="str">
        <f>VLOOKUP(D151,Programmi[],3,FALSE)</f>
        <v>Fonti energetiche</v>
      </c>
      <c r="F151" s="17" t="str">
        <f>MID(A151,7,1)</f>
        <v>1</v>
      </c>
      <c r="G151" t="str">
        <f>VLOOKUP(VALUE(F151),Titoli[],2,FALSE)</f>
        <v>Spese Correnti</v>
      </c>
      <c r="H151" s="110">
        <v>1326</v>
      </c>
      <c r="I151" s="8">
        <v>0</v>
      </c>
      <c r="J151" s="9" t="s">
        <v>365</v>
      </c>
      <c r="K151" s="142"/>
      <c r="L151" s="151"/>
      <c r="M151" s="151"/>
      <c r="N151" s="151"/>
      <c r="O151" s="151"/>
      <c r="P151" t="s">
        <v>7654</v>
      </c>
    </row>
    <row r="152" spans="1:16" s="17" customFormat="1" ht="30" x14ac:dyDescent="0.25">
      <c r="A152" t="s">
        <v>198</v>
      </c>
      <c r="B152" s="17" t="str">
        <f>MID(A152,1,2)</f>
        <v>17</v>
      </c>
      <c r="C152" s="17" t="str">
        <f>VLOOKUP(VALUE(B152),Missioni[],2,FALSE)</f>
        <v>Energia e diversificazione delle fonti energetiche</v>
      </c>
      <c r="D152" s="17">
        <f>VALUE(CONCATENATE(B152,MID(A152,4,2)))</f>
        <v>1701</v>
      </c>
      <c r="E152" s="17" t="str">
        <f>VLOOKUP(D152,Programmi[],3,FALSE)</f>
        <v>Fonti energetiche</v>
      </c>
      <c r="F152" s="17" t="str">
        <f>MID(A152,7,1)</f>
        <v>1</v>
      </c>
      <c r="G152" t="str">
        <f>VLOOKUP(VALUE(F152),Titoli[],2,FALSE)</f>
        <v>Spese Correnti</v>
      </c>
      <c r="H152" s="110">
        <v>1327</v>
      </c>
      <c r="I152" s="8">
        <v>0</v>
      </c>
      <c r="J152" s="9" t="s">
        <v>366</v>
      </c>
      <c r="K152" s="142">
        <v>8000</v>
      </c>
      <c r="L152" s="151">
        <v>8000</v>
      </c>
      <c r="M152" s="151">
        <v>8000</v>
      </c>
      <c r="N152" s="151">
        <v>8000</v>
      </c>
      <c r="O152" s="151">
        <v>8000</v>
      </c>
      <c r="P152" t="s">
        <v>7654</v>
      </c>
    </row>
    <row r="153" spans="1:16" s="17" customFormat="1" ht="30" x14ac:dyDescent="0.25">
      <c r="A153" t="s">
        <v>200</v>
      </c>
      <c r="B153" s="17" t="str">
        <f>MID(A153,1,2)</f>
        <v>17</v>
      </c>
      <c r="C153" s="17" t="str">
        <f>VLOOKUP(VALUE(B153),Missioni[],2,FALSE)</f>
        <v>Energia e diversificazione delle fonti energetiche</v>
      </c>
      <c r="D153" s="17">
        <f>VALUE(CONCATENATE(B153,MID(A153,4,2)))</f>
        <v>1701</v>
      </c>
      <c r="E153" s="17" t="str">
        <f>VLOOKUP(D153,Programmi[],3,FALSE)</f>
        <v>Fonti energetiche</v>
      </c>
      <c r="F153" s="17" t="str">
        <f>MID(A153,7,1)</f>
        <v>1</v>
      </c>
      <c r="G153" t="str">
        <f>VLOOKUP(VALUE(F153),Titoli[],2,FALSE)</f>
        <v>Spese Correnti</v>
      </c>
      <c r="H153" s="110">
        <v>1330</v>
      </c>
      <c r="I153" s="8">
        <v>0</v>
      </c>
      <c r="J153" s="9" t="s">
        <v>367</v>
      </c>
      <c r="K153" s="142">
        <v>150</v>
      </c>
      <c r="L153" s="151">
        <v>150</v>
      </c>
      <c r="M153" s="151">
        <v>150</v>
      </c>
      <c r="N153" s="151">
        <v>150</v>
      </c>
      <c r="O153" s="151">
        <v>150</v>
      </c>
      <c r="P153" t="s">
        <v>33</v>
      </c>
    </row>
    <row r="154" spans="1:16" s="17" customFormat="1" ht="30" x14ac:dyDescent="0.25">
      <c r="A154" t="s">
        <v>257</v>
      </c>
      <c r="B154" s="17" t="str">
        <f>MID(A154,1,2)</f>
        <v>17</v>
      </c>
      <c r="C154" s="17" t="str">
        <f>VLOOKUP(VALUE(B154),Missioni[],2,FALSE)</f>
        <v>Energia e diversificazione delle fonti energetiche</v>
      </c>
      <c r="D154" s="17">
        <f>VALUE(CONCATENATE(B154,MID(A154,4,2)))</f>
        <v>1701</v>
      </c>
      <c r="E154" s="17" t="str">
        <f>VLOOKUP(D154,Programmi[],3,FALSE)</f>
        <v>Fonti energetiche</v>
      </c>
      <c r="F154" s="17" t="str">
        <f>MID(A154,7,1)</f>
        <v>1</v>
      </c>
      <c r="G154" t="str">
        <f>VLOOKUP(VALUE(F154),Titoli[],2,FALSE)</f>
        <v>Spese Correnti</v>
      </c>
      <c r="H154" s="110">
        <v>1331</v>
      </c>
      <c r="I154" s="8">
        <v>0</v>
      </c>
      <c r="J154" s="9" t="s">
        <v>368</v>
      </c>
      <c r="K154" s="142">
        <v>1000</v>
      </c>
      <c r="L154" s="151">
        <v>1300</v>
      </c>
      <c r="M154" s="151">
        <v>1000</v>
      </c>
      <c r="N154" s="151">
        <v>1000</v>
      </c>
      <c r="O154" s="151">
        <v>1000</v>
      </c>
      <c r="P154" t="s">
        <v>33</v>
      </c>
    </row>
    <row r="155" spans="1:16" s="17" customFormat="1" x14ac:dyDescent="0.25">
      <c r="A155" t="s">
        <v>369</v>
      </c>
      <c r="B155" s="17" t="str">
        <f>MID(A155,1,2)</f>
        <v>03</v>
      </c>
      <c r="C155" s="17" t="str">
        <f>VLOOKUP(VALUE(B155),Missioni[],2,FALSE)</f>
        <v>Ordine pubblico e sicurezza</v>
      </c>
      <c r="D155" s="17">
        <f>VALUE(CONCATENATE(B155,MID(A155,4,2)))</f>
        <v>301</v>
      </c>
      <c r="E155" s="17" t="str">
        <f>VLOOKUP(D155,Programmi[],3,FALSE)</f>
        <v>Polizia locale e amministrativa</v>
      </c>
      <c r="F155" s="17" t="str">
        <f>MID(A155,7,1)</f>
        <v>1</v>
      </c>
      <c r="G155" t="str">
        <f>VLOOKUP(VALUE(F155),Titoli[],2,FALSE)</f>
        <v>Spese Correnti</v>
      </c>
      <c r="H155" s="110">
        <v>2300</v>
      </c>
      <c r="I155" s="8">
        <v>0</v>
      </c>
      <c r="J155" s="9" t="s">
        <v>370</v>
      </c>
      <c r="K155" s="142"/>
      <c r="L155" s="151"/>
      <c r="M155" s="151"/>
      <c r="N155" s="151"/>
      <c r="O155" s="151">
        <f>+TUscite[[#This Row],[Previsione Anno 2027]]</f>
        <v>0</v>
      </c>
      <c r="P155" t="s">
        <v>13</v>
      </c>
    </row>
    <row r="156" spans="1:16" s="17" customFormat="1" x14ac:dyDescent="0.25">
      <c r="A156" t="s">
        <v>371</v>
      </c>
      <c r="B156" s="17" t="str">
        <f>MID(A156,1,2)</f>
        <v>13</v>
      </c>
      <c r="C156" s="17" t="str">
        <f>VLOOKUP(VALUE(B156),Missioni[],2,FALSE)</f>
        <v>Tutela della salute</v>
      </c>
      <c r="D156" s="17">
        <f>VALUE(CONCATENATE(B156,MID(A156,4,2)))</f>
        <v>1307</v>
      </c>
      <c r="E156" s="17" t="str">
        <f>VLOOKUP(D156,Programmi[],3,FALSE)</f>
        <v>Ulteriori spese in materia sanitaria</v>
      </c>
      <c r="F156" s="17" t="str">
        <f>MID(A156,7,1)</f>
        <v>1</v>
      </c>
      <c r="G156" t="str">
        <f>VLOOKUP(VALUE(F156),Titoli[],2,FALSE)</f>
        <v>Spese Correnti</v>
      </c>
      <c r="H156" s="110">
        <v>2691</v>
      </c>
      <c r="I156" s="8">
        <v>0</v>
      </c>
      <c r="J156" s="9" t="s">
        <v>372</v>
      </c>
      <c r="K156" s="142">
        <v>4500</v>
      </c>
      <c r="L156" s="151">
        <v>12500</v>
      </c>
      <c r="M156" s="151">
        <v>9000</v>
      </c>
      <c r="N156" s="151">
        <v>7500</v>
      </c>
      <c r="O156" s="151">
        <f>+TUscite[[#This Row],[Previsione Anno 2027]]</f>
        <v>7500</v>
      </c>
      <c r="P156" t="s">
        <v>13</v>
      </c>
    </row>
    <row r="157" spans="1:16" s="17" customFormat="1" ht="30" x14ac:dyDescent="0.25">
      <c r="A157" t="s">
        <v>373</v>
      </c>
      <c r="B157" s="17" t="str">
        <f>MID(A157,1,2)</f>
        <v>04</v>
      </c>
      <c r="C157" s="17" t="str">
        <f>VLOOKUP(VALUE(B157),Missioni[],2,FALSE)</f>
        <v>Istruzione e diritto allo studio</v>
      </c>
      <c r="D157" s="17">
        <f>VALUE(CONCATENATE(B157,MID(A157,4,2)))</f>
        <v>401</v>
      </c>
      <c r="E157" s="17" t="str">
        <f>VLOOKUP(D157,Programmi[],3,FALSE)</f>
        <v xml:space="preserve"> Istruzione prescolastica</v>
      </c>
      <c r="F157" s="17" t="str">
        <f>MID(A157,7,1)</f>
        <v>1</v>
      </c>
      <c r="G157" t="str">
        <f>VLOOKUP(VALUE(F157),Titoli[],2,FALSE)</f>
        <v>Spese Correnti</v>
      </c>
      <c r="H157" s="110">
        <v>2820</v>
      </c>
      <c r="I157" s="8">
        <v>0</v>
      </c>
      <c r="J157" s="9" t="s">
        <v>374</v>
      </c>
      <c r="K157" s="142">
        <v>86560</v>
      </c>
      <c r="L157" s="151">
        <v>71880</v>
      </c>
      <c r="M157" s="151">
        <v>66000</v>
      </c>
      <c r="N157" s="151">
        <v>66000</v>
      </c>
      <c r="O157" s="151">
        <v>66000</v>
      </c>
      <c r="P157" t="s">
        <v>31</v>
      </c>
    </row>
    <row r="158" spans="1:16" s="17" customFormat="1" ht="30" x14ac:dyDescent="0.25">
      <c r="A158" t="s">
        <v>373</v>
      </c>
      <c r="B158" s="17" t="str">
        <f>MID(A158,1,2)</f>
        <v>04</v>
      </c>
      <c r="C158" s="17" t="str">
        <f>VLOOKUP(VALUE(B158),Missioni[],2,FALSE)</f>
        <v>Istruzione e diritto allo studio</v>
      </c>
      <c r="D158" s="17">
        <f>VALUE(CONCATENATE(B158,MID(A158,4,2)))</f>
        <v>401</v>
      </c>
      <c r="E158" s="17" t="str">
        <f>VLOOKUP(D158,Programmi[],3,FALSE)</f>
        <v xml:space="preserve"> Istruzione prescolastica</v>
      </c>
      <c r="F158" s="17" t="str">
        <f>MID(A158,7,1)</f>
        <v>1</v>
      </c>
      <c r="G158" t="str">
        <f>VLOOKUP(VALUE(F158),Titoli[],2,FALSE)</f>
        <v>Spese Correnti</v>
      </c>
      <c r="H158" s="110">
        <v>2822</v>
      </c>
      <c r="I158" s="8">
        <v>0</v>
      </c>
      <c r="J158" s="9" t="s">
        <v>375</v>
      </c>
      <c r="K158" s="142">
        <v>2000</v>
      </c>
      <c r="L158" s="151">
        <v>2000</v>
      </c>
      <c r="M158" s="151">
        <v>2000</v>
      </c>
      <c r="N158" s="151">
        <v>2000</v>
      </c>
      <c r="O158" s="151">
        <v>2000</v>
      </c>
      <c r="P158" t="s">
        <v>31</v>
      </c>
    </row>
    <row r="159" spans="1:16" s="17" customFormat="1" ht="30" x14ac:dyDescent="0.25">
      <c r="A159" t="s">
        <v>373</v>
      </c>
      <c r="B159" s="17" t="str">
        <f>MID(A159,1,2)</f>
        <v>04</v>
      </c>
      <c r="C159" s="17" t="str">
        <f>VLOOKUP(VALUE(B159),Missioni[],2,FALSE)</f>
        <v>Istruzione e diritto allo studio</v>
      </c>
      <c r="D159" s="17">
        <f>VALUE(CONCATENATE(B159,MID(A159,4,2)))</f>
        <v>401</v>
      </c>
      <c r="E159" s="17" t="str">
        <f>VLOOKUP(D159,Programmi[],3,FALSE)</f>
        <v xml:space="preserve"> Istruzione prescolastica</v>
      </c>
      <c r="F159" s="17" t="str">
        <f>MID(A159,7,1)</f>
        <v>1</v>
      </c>
      <c r="G159" t="str">
        <f>VLOOKUP(VALUE(F159),Titoli[],2,FALSE)</f>
        <v>Spese Correnti</v>
      </c>
      <c r="H159" s="110">
        <v>2823</v>
      </c>
      <c r="I159" s="8">
        <v>0</v>
      </c>
      <c r="J159" s="9" t="s">
        <v>840</v>
      </c>
      <c r="K159" s="142"/>
      <c r="L159" s="151"/>
      <c r="M159" s="151"/>
      <c r="N159" s="151"/>
      <c r="O159" s="151"/>
      <c r="P159" t="s">
        <v>31</v>
      </c>
    </row>
    <row r="160" spans="1:16" s="17" customFormat="1" ht="30" x14ac:dyDescent="0.25">
      <c r="A160" t="s">
        <v>376</v>
      </c>
      <c r="B160" s="17" t="str">
        <f>MID(A160,1,2)</f>
        <v>04</v>
      </c>
      <c r="C160" s="17" t="str">
        <f>VLOOKUP(VALUE(B160),Missioni[],2,FALSE)</f>
        <v>Istruzione e diritto allo studio</v>
      </c>
      <c r="D160" s="17">
        <f>VALUE(CONCATENATE(B160,MID(A160,4,2)))</f>
        <v>402</v>
      </c>
      <c r="E160" s="17" t="str">
        <f>VLOOKUP(D160,Programmi[],3,FALSE)</f>
        <v>Altri ordini di istruzione non universitaria</v>
      </c>
      <c r="F160" s="17" t="str">
        <f>MID(A160,7,1)</f>
        <v>1</v>
      </c>
      <c r="G160" t="str">
        <f>VLOOKUP(VALUE(F160),Titoli[],2,FALSE)</f>
        <v>Spese Correnti</v>
      </c>
      <c r="H160" s="110">
        <v>2831</v>
      </c>
      <c r="I160" s="8">
        <v>0</v>
      </c>
      <c r="J160" s="9" t="s">
        <v>377</v>
      </c>
      <c r="K160" s="142">
        <v>3000</v>
      </c>
      <c r="L160" s="151">
        <v>3000</v>
      </c>
      <c r="M160" s="151">
        <v>3000</v>
      </c>
      <c r="N160" s="151">
        <v>3000</v>
      </c>
      <c r="O160" s="151">
        <v>3000</v>
      </c>
      <c r="P160" t="s">
        <v>31</v>
      </c>
    </row>
    <row r="161" spans="1:16" s="17" customFormat="1" x14ac:dyDescent="0.25">
      <c r="A161" t="s">
        <v>378</v>
      </c>
      <c r="B161" s="17" t="str">
        <f>MID(A161,1,2)</f>
        <v>04</v>
      </c>
      <c r="C161" s="17" t="str">
        <f>VLOOKUP(VALUE(B161),Missioni[],2,FALSE)</f>
        <v>Istruzione e diritto allo studio</v>
      </c>
      <c r="D161" s="17">
        <f>VALUE(CONCATENATE(B161,MID(A161,4,2)))</f>
        <v>401</v>
      </c>
      <c r="E161" s="17" t="str">
        <f>VLOOKUP(D161,Programmi[],3,FALSE)</f>
        <v xml:space="preserve"> Istruzione prescolastica</v>
      </c>
      <c r="F161" s="17" t="str">
        <f>MID(A161,7,1)</f>
        <v>1</v>
      </c>
      <c r="G161" t="str">
        <f>VLOOKUP(VALUE(F161),Titoli[],2,FALSE)</f>
        <v>Spese Correnti</v>
      </c>
      <c r="H161" s="110">
        <v>2832</v>
      </c>
      <c r="I161" s="8">
        <v>0</v>
      </c>
      <c r="J161" s="9" t="s">
        <v>379</v>
      </c>
      <c r="K161" s="142">
        <v>1000</v>
      </c>
      <c r="L161" s="151">
        <v>1000</v>
      </c>
      <c r="M161" s="151">
        <v>1000</v>
      </c>
      <c r="N161" s="151">
        <v>1000</v>
      </c>
      <c r="O161" s="151">
        <v>1000</v>
      </c>
      <c r="P161" t="s">
        <v>31</v>
      </c>
    </row>
    <row r="162" spans="1:16" s="17" customFormat="1" x14ac:dyDescent="0.25">
      <c r="A162" t="s">
        <v>380</v>
      </c>
      <c r="B162" s="17" t="str">
        <f>MID(A162,1,2)</f>
        <v>04</v>
      </c>
      <c r="C162" s="17" t="str">
        <f>VLOOKUP(VALUE(B162),Missioni[],2,FALSE)</f>
        <v>Istruzione e diritto allo studio</v>
      </c>
      <c r="D162" s="17">
        <f>VALUE(CONCATENATE(B162,MID(A162,4,2)))</f>
        <v>401</v>
      </c>
      <c r="E162" s="17" t="str">
        <f>VLOOKUP(D162,Programmi[],3,FALSE)</f>
        <v xml:space="preserve"> Istruzione prescolastica</v>
      </c>
      <c r="F162" s="17" t="str">
        <f>MID(A162,7,1)</f>
        <v>1</v>
      </c>
      <c r="G162" t="str">
        <f>VLOOKUP(VALUE(F162),Titoli[],2,FALSE)</f>
        <v>Spese Correnti</v>
      </c>
      <c r="H162" s="110">
        <v>2833</v>
      </c>
      <c r="I162" s="8">
        <v>0</v>
      </c>
      <c r="J162" s="9" t="s">
        <v>381</v>
      </c>
      <c r="K162" s="142">
        <v>1000</v>
      </c>
      <c r="L162" s="151">
        <v>1000</v>
      </c>
      <c r="M162" s="151">
        <v>1000</v>
      </c>
      <c r="N162" s="151">
        <v>1000</v>
      </c>
      <c r="O162" s="151">
        <v>1000</v>
      </c>
      <c r="P162" t="s">
        <v>31</v>
      </c>
    </row>
    <row r="163" spans="1:16" s="17" customFormat="1" x14ac:dyDescent="0.25">
      <c r="A163" t="s">
        <v>382</v>
      </c>
      <c r="B163" s="17" t="str">
        <f>MID(A163,1,2)</f>
        <v>04</v>
      </c>
      <c r="C163" s="17" t="str">
        <f>VLOOKUP(VALUE(B163),Missioni[],2,FALSE)</f>
        <v>Istruzione e diritto allo studio</v>
      </c>
      <c r="D163" s="17">
        <f>VALUE(CONCATENATE(B163,MID(A163,4,2)))</f>
        <v>401</v>
      </c>
      <c r="E163" s="17" t="str">
        <f>VLOOKUP(D163,Programmi[],3,FALSE)</f>
        <v xml:space="preserve"> Istruzione prescolastica</v>
      </c>
      <c r="F163" s="17" t="str">
        <f>MID(A163,7,1)</f>
        <v>1</v>
      </c>
      <c r="G163" t="str">
        <f>VLOOKUP(VALUE(F163),Titoli[],2,FALSE)</f>
        <v>Spese Correnti</v>
      </c>
      <c r="H163" s="110">
        <v>2834</v>
      </c>
      <c r="I163" s="8">
        <v>0</v>
      </c>
      <c r="J163" s="9" t="s">
        <v>383</v>
      </c>
      <c r="K163" s="142">
        <v>16000</v>
      </c>
      <c r="L163" s="151">
        <v>12500</v>
      </c>
      <c r="M163" s="151">
        <v>13000</v>
      </c>
      <c r="N163" s="151">
        <v>13000</v>
      </c>
      <c r="O163" s="151">
        <v>13000</v>
      </c>
      <c r="P163" t="s">
        <v>31</v>
      </c>
    </row>
    <row r="164" spans="1:16" s="17" customFormat="1" x14ac:dyDescent="0.25">
      <c r="A164" t="s">
        <v>384</v>
      </c>
      <c r="B164" s="17" t="str">
        <f>MID(A164,1,2)</f>
        <v>04</v>
      </c>
      <c r="C164" s="17" t="str">
        <f>VLOOKUP(VALUE(B164),Missioni[],2,FALSE)</f>
        <v>Istruzione e diritto allo studio</v>
      </c>
      <c r="D164" s="17">
        <f>VALUE(CONCATENATE(B164,MID(A164,4,2)))</f>
        <v>401</v>
      </c>
      <c r="E164" s="17" t="str">
        <f>VLOOKUP(D164,Programmi[],3,FALSE)</f>
        <v xml:space="preserve"> Istruzione prescolastica</v>
      </c>
      <c r="F164" s="17" t="str">
        <f>MID(A164,7,1)</f>
        <v>1</v>
      </c>
      <c r="G164" t="str">
        <f>VLOOKUP(VALUE(F164),Titoli[],2,FALSE)</f>
        <v>Spese Correnti</v>
      </c>
      <c r="H164" s="110">
        <v>2836</v>
      </c>
      <c r="I164" s="8">
        <v>0</v>
      </c>
      <c r="J164" s="9" t="s">
        <v>385</v>
      </c>
      <c r="K164" s="142">
        <v>1500</v>
      </c>
      <c r="L164" s="151">
        <v>1500</v>
      </c>
      <c r="M164" s="151">
        <v>1500</v>
      </c>
      <c r="N164" s="151">
        <v>1500</v>
      </c>
      <c r="O164" s="151">
        <v>1500</v>
      </c>
      <c r="P164" t="s">
        <v>31</v>
      </c>
    </row>
    <row r="165" spans="1:16" s="17" customFormat="1" x14ac:dyDescent="0.25">
      <c r="A165" t="s">
        <v>378</v>
      </c>
      <c r="B165" s="17" t="str">
        <f>MID(A165,1,2)</f>
        <v>04</v>
      </c>
      <c r="C165" s="17" t="str">
        <f>VLOOKUP(VALUE(B165),Missioni[],2,FALSE)</f>
        <v>Istruzione e diritto allo studio</v>
      </c>
      <c r="D165" s="17">
        <f>VALUE(CONCATENATE(B165,MID(A165,4,2)))</f>
        <v>401</v>
      </c>
      <c r="E165" s="17" t="str">
        <f>VLOOKUP(D165,Programmi[],3,FALSE)</f>
        <v xml:space="preserve"> Istruzione prescolastica</v>
      </c>
      <c r="F165" s="17" t="str">
        <f>MID(A165,7,1)</f>
        <v>1</v>
      </c>
      <c r="G165" t="str">
        <f>VLOOKUP(VALUE(F165),Titoli[],2,FALSE)</f>
        <v>Spese Correnti</v>
      </c>
      <c r="H165" s="110">
        <v>2972</v>
      </c>
      <c r="I165" s="8">
        <v>0</v>
      </c>
      <c r="J165" s="9" t="s">
        <v>386</v>
      </c>
      <c r="K165" s="142">
        <v>1500</v>
      </c>
      <c r="L165" s="151">
        <v>1500</v>
      </c>
      <c r="M165" s="151">
        <v>1500</v>
      </c>
      <c r="N165" s="151">
        <v>1500</v>
      </c>
      <c r="O165" s="151">
        <v>1500</v>
      </c>
      <c r="P165" t="s">
        <v>31</v>
      </c>
    </row>
    <row r="166" spans="1:16" s="17" customFormat="1" x14ac:dyDescent="0.25">
      <c r="A166" t="s">
        <v>387</v>
      </c>
      <c r="B166" s="17" t="str">
        <f>MID(A166,1,2)</f>
        <v>04</v>
      </c>
      <c r="C166" s="17" t="str">
        <f>VLOOKUP(VALUE(B166),Missioni[],2,FALSE)</f>
        <v>Istruzione e diritto allo studio</v>
      </c>
      <c r="D166" s="17">
        <f>VALUE(CONCATENATE(B166,MID(A166,4,2)))</f>
        <v>402</v>
      </c>
      <c r="E166" s="17" t="str">
        <f>VLOOKUP(D166,Programmi[],3,FALSE)</f>
        <v>Altri ordini di istruzione non universitaria</v>
      </c>
      <c r="F166" s="17" t="str">
        <f>MID(A166,7,1)</f>
        <v>1</v>
      </c>
      <c r="G166" t="str">
        <f>VLOOKUP(VALUE(F166),Titoli[],2,FALSE)</f>
        <v>Spese Correnti</v>
      </c>
      <c r="H166" s="110">
        <v>2990</v>
      </c>
      <c r="I166" s="8">
        <v>0</v>
      </c>
      <c r="J166" s="9" t="s">
        <v>388</v>
      </c>
      <c r="K166" s="142">
        <v>50000</v>
      </c>
      <c r="L166" s="151">
        <v>35000</v>
      </c>
      <c r="M166" s="151">
        <v>35000</v>
      </c>
      <c r="N166" s="151">
        <v>35000</v>
      </c>
      <c r="O166" s="151">
        <v>35000</v>
      </c>
      <c r="P166" t="s">
        <v>31</v>
      </c>
    </row>
    <row r="167" spans="1:16" s="17" customFormat="1" x14ac:dyDescent="0.25">
      <c r="A167" t="s">
        <v>389</v>
      </c>
      <c r="B167" s="17" t="str">
        <f>MID(A167,1,2)</f>
        <v>04</v>
      </c>
      <c r="C167" s="17" t="str">
        <f>VLOOKUP(VALUE(B167),Missioni[],2,FALSE)</f>
        <v>Istruzione e diritto allo studio</v>
      </c>
      <c r="D167" s="17">
        <f>VALUE(CONCATENATE(B167,MID(A167,4,2)))</f>
        <v>402</v>
      </c>
      <c r="E167" s="17" t="str">
        <f>VLOOKUP(D167,Programmi[],3,FALSE)</f>
        <v>Altri ordini di istruzione non universitaria</v>
      </c>
      <c r="F167" s="17" t="str">
        <f>MID(A167,7,1)</f>
        <v>1</v>
      </c>
      <c r="G167" t="str">
        <f>VLOOKUP(VALUE(F167),Titoli[],2,FALSE)</f>
        <v>Spese Correnti</v>
      </c>
      <c r="H167" s="110">
        <v>2991</v>
      </c>
      <c r="I167" s="8">
        <v>0</v>
      </c>
      <c r="J167" s="9" t="s">
        <v>390</v>
      </c>
      <c r="K167" s="142">
        <v>65000</v>
      </c>
      <c r="L167" s="151">
        <v>96000</v>
      </c>
      <c r="M167" s="151">
        <v>100000</v>
      </c>
      <c r="N167" s="151">
        <v>100000</v>
      </c>
      <c r="O167" s="151">
        <v>100000</v>
      </c>
      <c r="P167" t="s">
        <v>31</v>
      </c>
    </row>
    <row r="168" spans="1:16" s="17" customFormat="1" x14ac:dyDescent="0.25">
      <c r="A168" t="s">
        <v>391</v>
      </c>
      <c r="B168" s="17" t="str">
        <f>MID(A168,1,2)</f>
        <v>04</v>
      </c>
      <c r="C168" s="17" t="str">
        <f>VLOOKUP(VALUE(B168),Missioni[],2,FALSE)</f>
        <v>Istruzione e diritto allo studio</v>
      </c>
      <c r="D168" s="17">
        <f>VALUE(CONCATENATE(B168,MID(A168,4,2)))</f>
        <v>402</v>
      </c>
      <c r="E168" s="17" t="str">
        <f>VLOOKUP(D168,Programmi[],3,FALSE)</f>
        <v>Altri ordini di istruzione non universitaria</v>
      </c>
      <c r="F168" s="17" t="str">
        <f>MID(A168,7,1)</f>
        <v>1</v>
      </c>
      <c r="G168" t="str">
        <f>VLOOKUP(VALUE(F168),Titoli[],2,FALSE)</f>
        <v>Spese Correnti</v>
      </c>
      <c r="H168" s="110">
        <v>2992</v>
      </c>
      <c r="I168" s="8">
        <v>0</v>
      </c>
      <c r="J168" s="9" t="s">
        <v>392</v>
      </c>
      <c r="K168" s="142">
        <v>7000</v>
      </c>
      <c r="L168" s="151">
        <v>7000</v>
      </c>
      <c r="M168" s="151">
        <v>7000</v>
      </c>
      <c r="N168" s="151">
        <v>7000</v>
      </c>
      <c r="O168" s="151">
        <v>7000</v>
      </c>
      <c r="P168" t="s">
        <v>31</v>
      </c>
    </row>
    <row r="169" spans="1:16" s="17" customFormat="1" x14ac:dyDescent="0.25">
      <c r="A169" t="s">
        <v>393</v>
      </c>
      <c r="B169" s="17" t="str">
        <f>MID(A169,1,2)</f>
        <v>04</v>
      </c>
      <c r="C169" s="17" t="str">
        <f>VLOOKUP(VALUE(B169),Missioni[],2,FALSE)</f>
        <v>Istruzione e diritto allo studio</v>
      </c>
      <c r="D169" s="17">
        <f>VALUE(CONCATENATE(B169,MID(A169,4,2)))</f>
        <v>402</v>
      </c>
      <c r="E169" s="17" t="str">
        <f>VLOOKUP(D169,Programmi[],3,FALSE)</f>
        <v>Altri ordini di istruzione non universitaria</v>
      </c>
      <c r="F169" s="17" t="str">
        <f>MID(A169,7,1)</f>
        <v>1</v>
      </c>
      <c r="G169" t="str">
        <f>VLOOKUP(VALUE(F169),Titoli[],2,FALSE)</f>
        <v>Spese Correnti</v>
      </c>
      <c r="H169" s="110">
        <v>2994</v>
      </c>
      <c r="I169" s="8">
        <v>0</v>
      </c>
      <c r="J169" s="9" t="s">
        <v>394</v>
      </c>
      <c r="K169" s="142">
        <v>5500</v>
      </c>
      <c r="L169" s="151">
        <v>1500</v>
      </c>
      <c r="M169" s="151">
        <v>2000</v>
      </c>
      <c r="N169" s="151">
        <v>2000</v>
      </c>
      <c r="O169" s="151">
        <v>2000</v>
      </c>
      <c r="P169" t="s">
        <v>31</v>
      </c>
    </row>
    <row r="170" spans="1:16" s="17" customFormat="1" x14ac:dyDescent="0.25">
      <c r="A170" t="s">
        <v>376</v>
      </c>
      <c r="B170" s="17" t="str">
        <f>MID(A170,1,2)</f>
        <v>04</v>
      </c>
      <c r="C170" s="17" t="str">
        <f>VLOOKUP(VALUE(B170),Missioni[],2,FALSE)</f>
        <v>Istruzione e diritto allo studio</v>
      </c>
      <c r="D170" s="17">
        <f>VALUE(CONCATENATE(B170,MID(A170,4,2)))</f>
        <v>402</v>
      </c>
      <c r="E170" s="17" t="str">
        <f>VLOOKUP(D170,Programmi[],3,FALSE)</f>
        <v>Altri ordini di istruzione non universitaria</v>
      </c>
      <c r="F170" s="17" t="str">
        <f>MID(A170,7,1)</f>
        <v>1</v>
      </c>
      <c r="G170" t="str">
        <f>VLOOKUP(VALUE(F170),Titoli[],2,FALSE)</f>
        <v>Spese Correnti</v>
      </c>
      <c r="H170" s="110">
        <v>3030</v>
      </c>
      <c r="I170" s="8">
        <v>0</v>
      </c>
      <c r="J170" s="9" t="s">
        <v>395</v>
      </c>
      <c r="K170" s="142">
        <v>1000</v>
      </c>
      <c r="L170" s="151">
        <v>1000</v>
      </c>
      <c r="M170" s="151">
        <v>1500</v>
      </c>
      <c r="N170" s="151">
        <v>1500</v>
      </c>
      <c r="O170" s="151">
        <v>1500</v>
      </c>
      <c r="P170" t="s">
        <v>31</v>
      </c>
    </row>
    <row r="171" spans="1:16" s="17" customFormat="1" x14ac:dyDescent="0.25">
      <c r="A171" t="s">
        <v>396</v>
      </c>
      <c r="B171" s="17" t="str">
        <f>MID(A171,1,2)</f>
        <v>04</v>
      </c>
      <c r="C171" s="17" t="str">
        <f>VLOOKUP(VALUE(B171),Missioni[],2,FALSE)</f>
        <v>Istruzione e diritto allo studio</v>
      </c>
      <c r="D171" s="17">
        <f>VALUE(CONCATENATE(B171,MID(A171,4,2)))</f>
        <v>402</v>
      </c>
      <c r="E171" s="17" t="str">
        <f>VLOOKUP(D171,Programmi[],3,FALSE)</f>
        <v>Altri ordini di istruzione non universitaria</v>
      </c>
      <c r="F171" s="17" t="str">
        <f>MID(A171,7,1)</f>
        <v>1</v>
      </c>
      <c r="G171" t="str">
        <f>VLOOKUP(VALUE(F171),Titoli[],2,FALSE)</f>
        <v>Spese Correnti</v>
      </c>
      <c r="H171" s="110">
        <v>3060</v>
      </c>
      <c r="I171" s="8">
        <v>0</v>
      </c>
      <c r="J171" s="9" t="s">
        <v>397</v>
      </c>
      <c r="K171" s="142">
        <v>21000</v>
      </c>
      <c r="L171" s="151">
        <v>21000</v>
      </c>
      <c r="M171" s="151">
        <v>21000</v>
      </c>
      <c r="N171" s="151">
        <v>21000</v>
      </c>
      <c r="O171" s="151">
        <v>21000</v>
      </c>
      <c r="P171" t="s">
        <v>31</v>
      </c>
    </row>
    <row r="172" spans="1:16" s="17" customFormat="1" ht="30" x14ac:dyDescent="0.25">
      <c r="A172" t="s">
        <v>376</v>
      </c>
      <c r="B172" s="17" t="str">
        <f>MID(A172,1,2)</f>
        <v>04</v>
      </c>
      <c r="C172" s="17" t="str">
        <f>VLOOKUP(VALUE(B172),Missioni[],2,FALSE)</f>
        <v>Istruzione e diritto allo studio</v>
      </c>
      <c r="D172" s="17">
        <f>VALUE(CONCATENATE(B172,MID(A172,4,2)))</f>
        <v>402</v>
      </c>
      <c r="E172" s="17" t="str">
        <f>VLOOKUP(D172,Programmi[],3,FALSE)</f>
        <v>Altri ordini di istruzione non universitaria</v>
      </c>
      <c r="F172" s="17" t="str">
        <f>MID(A172,7,1)</f>
        <v>1</v>
      </c>
      <c r="G172" t="str">
        <f>VLOOKUP(VALUE(F172),Titoli[],2,FALSE)</f>
        <v>Spese Correnti</v>
      </c>
      <c r="H172" s="110">
        <v>3180</v>
      </c>
      <c r="I172" s="8">
        <v>0</v>
      </c>
      <c r="J172" s="9" t="s">
        <v>398</v>
      </c>
      <c r="K172" s="142">
        <v>1000</v>
      </c>
      <c r="L172" s="151">
        <v>1000</v>
      </c>
      <c r="M172" s="151">
        <v>1000</v>
      </c>
      <c r="N172" s="151">
        <v>1000</v>
      </c>
      <c r="O172" s="151">
        <v>1000</v>
      </c>
      <c r="P172" t="s">
        <v>31</v>
      </c>
    </row>
    <row r="173" spans="1:16" s="17" customFormat="1" x14ac:dyDescent="0.25">
      <c r="A173" t="s">
        <v>387</v>
      </c>
      <c r="B173" s="17" t="str">
        <f>MID(A173,1,2)</f>
        <v>04</v>
      </c>
      <c r="C173" s="17" t="str">
        <f>VLOOKUP(VALUE(B173),Missioni[],2,FALSE)</f>
        <v>Istruzione e diritto allo studio</v>
      </c>
      <c r="D173" s="17">
        <f>VALUE(CONCATENATE(B173,MID(A173,4,2)))</f>
        <v>402</v>
      </c>
      <c r="E173" s="17" t="str">
        <f>VLOOKUP(D173,Programmi[],3,FALSE)</f>
        <v>Altri ordini di istruzione non universitaria</v>
      </c>
      <c r="F173" s="17" t="str">
        <f>MID(A173,7,1)</f>
        <v>1</v>
      </c>
      <c r="G173" t="str">
        <f>VLOOKUP(VALUE(F173),Titoli[],2,FALSE)</f>
        <v>Spese Correnti</v>
      </c>
      <c r="H173" s="110">
        <v>3190</v>
      </c>
      <c r="I173" s="8">
        <v>0</v>
      </c>
      <c r="J173" s="9" t="s">
        <v>399</v>
      </c>
      <c r="K173" s="142">
        <v>13000</v>
      </c>
      <c r="L173" s="151">
        <v>27000</v>
      </c>
      <c r="M173" s="151">
        <v>30000</v>
      </c>
      <c r="N173" s="151">
        <v>30000</v>
      </c>
      <c r="O173" s="151">
        <v>30000</v>
      </c>
      <c r="P173" t="s">
        <v>31</v>
      </c>
    </row>
    <row r="174" spans="1:16" s="17" customFormat="1" x14ac:dyDescent="0.25">
      <c r="A174" t="s">
        <v>393</v>
      </c>
      <c r="B174" s="17" t="str">
        <f>MID(A174,1,2)</f>
        <v>04</v>
      </c>
      <c r="C174" s="17" t="str">
        <f>VLOOKUP(VALUE(B174),Missioni[],2,FALSE)</f>
        <v>Istruzione e diritto allo studio</v>
      </c>
      <c r="D174" s="17">
        <f>VALUE(CONCATENATE(B174,MID(A174,4,2)))</f>
        <v>402</v>
      </c>
      <c r="E174" s="17" t="str">
        <f>VLOOKUP(D174,Programmi[],3,FALSE)</f>
        <v>Altri ordini di istruzione non universitaria</v>
      </c>
      <c r="F174" s="17" t="str">
        <f>MID(A174,7,1)</f>
        <v>1</v>
      </c>
      <c r="G174" t="str">
        <f>VLOOKUP(VALUE(F174),Titoli[],2,FALSE)</f>
        <v>Spese Correnti</v>
      </c>
      <c r="H174" s="110">
        <v>3191</v>
      </c>
      <c r="I174" s="8">
        <v>0</v>
      </c>
      <c r="J174" s="9" t="s">
        <v>400</v>
      </c>
      <c r="K174" s="142">
        <v>2500</v>
      </c>
      <c r="L174" s="151">
        <v>2500</v>
      </c>
      <c r="M174" s="151">
        <v>2500</v>
      </c>
      <c r="N174" s="151">
        <v>2500</v>
      </c>
      <c r="O174" s="151">
        <v>2500</v>
      </c>
      <c r="P174" t="s">
        <v>31</v>
      </c>
    </row>
    <row r="175" spans="1:16" s="17" customFormat="1" ht="30" x14ac:dyDescent="0.25">
      <c r="A175" t="s">
        <v>389</v>
      </c>
      <c r="B175" s="17" t="str">
        <f>MID(A175,1,2)</f>
        <v>04</v>
      </c>
      <c r="C175" s="17" t="str">
        <f>VLOOKUP(VALUE(B175),Missioni[],2,FALSE)</f>
        <v>Istruzione e diritto allo studio</v>
      </c>
      <c r="D175" s="17">
        <f>VALUE(CONCATENATE(B175,MID(A175,4,2)))</f>
        <v>402</v>
      </c>
      <c r="E175" s="17" t="str">
        <f>VLOOKUP(D175,Programmi[],3,FALSE)</f>
        <v>Altri ordini di istruzione non universitaria</v>
      </c>
      <c r="F175" s="17" t="str">
        <f>MID(A175,7,1)</f>
        <v>1</v>
      </c>
      <c r="G175" t="str">
        <f>VLOOKUP(VALUE(F175),Titoli[],2,FALSE)</f>
        <v>Spese Correnti</v>
      </c>
      <c r="H175" s="110">
        <v>3192</v>
      </c>
      <c r="I175" s="8">
        <v>0</v>
      </c>
      <c r="J175" s="9" t="s">
        <v>401</v>
      </c>
      <c r="K175" s="142">
        <v>39000</v>
      </c>
      <c r="L175" s="151">
        <v>47000</v>
      </c>
      <c r="M175" s="151">
        <v>65000</v>
      </c>
      <c r="N175" s="151">
        <v>65000</v>
      </c>
      <c r="O175" s="151">
        <v>65000</v>
      </c>
      <c r="P175" t="s">
        <v>31</v>
      </c>
    </row>
    <row r="176" spans="1:16" s="17" customFormat="1" x14ac:dyDescent="0.25">
      <c r="A176" t="s">
        <v>391</v>
      </c>
      <c r="B176" s="17" t="str">
        <f>MID(A176,1,2)</f>
        <v>04</v>
      </c>
      <c r="C176" s="17" t="str">
        <f>VLOOKUP(VALUE(B176),Missioni[],2,FALSE)</f>
        <v>Istruzione e diritto allo studio</v>
      </c>
      <c r="D176" s="17">
        <f>VALUE(CONCATENATE(B176,MID(A176,4,2)))</f>
        <v>402</v>
      </c>
      <c r="E176" s="17" t="str">
        <f>VLOOKUP(D176,Programmi[],3,FALSE)</f>
        <v>Altri ordini di istruzione non universitaria</v>
      </c>
      <c r="F176" s="17" t="str">
        <f>MID(A176,7,1)</f>
        <v>1</v>
      </c>
      <c r="G176" t="str">
        <f>VLOOKUP(VALUE(F176),Titoli[],2,FALSE)</f>
        <v>Spese Correnti</v>
      </c>
      <c r="H176" s="110">
        <v>3193</v>
      </c>
      <c r="I176" s="8">
        <v>0</v>
      </c>
      <c r="J176" s="9" t="s">
        <v>402</v>
      </c>
      <c r="K176" s="142">
        <v>3700</v>
      </c>
      <c r="L176" s="151">
        <v>3700</v>
      </c>
      <c r="M176" s="151">
        <v>3700</v>
      </c>
      <c r="N176" s="151">
        <v>3700</v>
      </c>
      <c r="O176" s="151">
        <v>3700</v>
      </c>
      <c r="P176" t="s">
        <v>31</v>
      </c>
    </row>
    <row r="177" spans="1:16" s="17" customFormat="1" x14ac:dyDescent="0.25">
      <c r="A177" t="s">
        <v>403</v>
      </c>
      <c r="B177" s="17" t="str">
        <f>MID(A177,1,2)</f>
        <v>04</v>
      </c>
      <c r="C177" s="17" t="str">
        <f>VLOOKUP(VALUE(B177),Missioni[],2,FALSE)</f>
        <v>Istruzione e diritto allo studio</v>
      </c>
      <c r="D177" s="17">
        <f>VALUE(CONCATENATE(B177,MID(A177,4,2)))</f>
        <v>406</v>
      </c>
      <c r="E177" s="17" t="str">
        <f>VLOOKUP(D177,Programmi[],3,FALSE)</f>
        <v>Servizi ausiliari all’istruzione</v>
      </c>
      <c r="F177" s="17" t="str">
        <f>MID(A177,7,1)</f>
        <v>1</v>
      </c>
      <c r="G177" t="str">
        <f>VLOOKUP(VALUE(F177),Titoli[],2,FALSE)</f>
        <v>Spese Correnti</v>
      </c>
      <c r="H177" s="110">
        <v>3369</v>
      </c>
      <c r="I177" s="8">
        <v>0</v>
      </c>
      <c r="J177" s="9" t="s">
        <v>404</v>
      </c>
      <c r="K177" s="142">
        <v>405000</v>
      </c>
      <c r="L177" s="151">
        <v>405000</v>
      </c>
      <c r="M177" s="151">
        <v>410000</v>
      </c>
      <c r="N177" s="151">
        <v>405000</v>
      </c>
      <c r="O177" s="151">
        <v>405000</v>
      </c>
      <c r="P177" t="s">
        <v>33</v>
      </c>
    </row>
    <row r="178" spans="1:16" s="17" customFormat="1" x14ac:dyDescent="0.25">
      <c r="A178" t="s">
        <v>405</v>
      </c>
      <c r="B178" s="17" t="str">
        <f>MID(A178,1,2)</f>
        <v>04</v>
      </c>
      <c r="C178" s="17" t="str">
        <f>VLOOKUP(VALUE(B178),Missioni[],2,FALSE)</f>
        <v>Istruzione e diritto allo studio</v>
      </c>
      <c r="D178" s="17">
        <f>VALUE(CONCATENATE(B178,MID(A178,4,2)))</f>
        <v>402</v>
      </c>
      <c r="E178" s="17" t="str">
        <f>VLOOKUP(D178,Programmi[],3,FALSE)</f>
        <v>Altri ordini di istruzione non universitaria</v>
      </c>
      <c r="F178" s="17" t="str">
        <f>MID(A178,7,1)</f>
        <v>1</v>
      </c>
      <c r="G178" t="str">
        <f>VLOOKUP(VALUE(F178),Titoli[],2,FALSE)</f>
        <v>Spese Correnti</v>
      </c>
      <c r="H178" s="110">
        <v>3401</v>
      </c>
      <c r="I178" s="8">
        <v>0</v>
      </c>
      <c r="J178" s="9" t="s">
        <v>406</v>
      </c>
      <c r="K178" s="142">
        <v>170000</v>
      </c>
      <c r="L178" s="151">
        <v>170000</v>
      </c>
      <c r="M178" s="151">
        <v>170000</v>
      </c>
      <c r="N178" s="151">
        <v>180000</v>
      </c>
      <c r="O178" s="151">
        <v>185000</v>
      </c>
      <c r="P178" t="s">
        <v>31</v>
      </c>
    </row>
    <row r="179" spans="1:16" s="17" customFormat="1" x14ac:dyDescent="0.25">
      <c r="A179" t="s">
        <v>407</v>
      </c>
      <c r="B179" s="17" t="str">
        <f>MID(A179,1,2)</f>
        <v>04</v>
      </c>
      <c r="C179" s="17" t="str">
        <f>VLOOKUP(VALUE(B179),Missioni[],2,FALSE)</f>
        <v>Istruzione e diritto allo studio</v>
      </c>
      <c r="D179" s="17">
        <f>VALUE(CONCATENATE(B179,MID(A179,4,2)))</f>
        <v>402</v>
      </c>
      <c r="E179" s="17" t="str">
        <f>VLOOKUP(D179,Programmi[],3,FALSE)</f>
        <v>Altri ordini di istruzione non universitaria</v>
      </c>
      <c r="F179" s="17" t="str">
        <f>MID(A179,7,1)</f>
        <v>1</v>
      </c>
      <c r="G179" t="str">
        <f>VLOOKUP(VALUE(F179),Titoli[],2,FALSE)</f>
        <v>Spese Correnti</v>
      </c>
      <c r="H179" s="110">
        <v>3411</v>
      </c>
      <c r="I179" s="8">
        <v>0</v>
      </c>
      <c r="J179" s="9" t="s">
        <v>408</v>
      </c>
      <c r="K179" s="142">
        <v>4300</v>
      </c>
      <c r="L179" s="151">
        <v>5000</v>
      </c>
      <c r="M179" s="151">
        <v>5000</v>
      </c>
      <c r="N179" s="151">
        <v>5000</v>
      </c>
      <c r="O179" s="151">
        <v>5000</v>
      </c>
      <c r="P179" t="s">
        <v>31</v>
      </c>
    </row>
    <row r="180" spans="1:16" s="17" customFormat="1" x14ac:dyDescent="0.25">
      <c r="A180" t="s">
        <v>409</v>
      </c>
      <c r="B180" s="17" t="str">
        <f>MID(A180,1,2)</f>
        <v>04</v>
      </c>
      <c r="C180" s="17" t="str">
        <f>VLOOKUP(VALUE(B180),Missioni[],2,FALSE)</f>
        <v>Istruzione e diritto allo studio</v>
      </c>
      <c r="D180" s="17">
        <f>VALUE(CONCATENATE(B180,MID(A180,4,2)))</f>
        <v>406</v>
      </c>
      <c r="E180" s="17" t="str">
        <f>VLOOKUP(D180,Programmi[],3,FALSE)</f>
        <v>Servizi ausiliari all’istruzione</v>
      </c>
      <c r="F180" s="17" t="str">
        <f>MID(A180,7,1)</f>
        <v>1</v>
      </c>
      <c r="G180" t="str">
        <f>VLOOKUP(VALUE(F180),Titoli[],2,FALSE)</f>
        <v>Spese Correnti</v>
      </c>
      <c r="H180" s="110">
        <v>3430</v>
      </c>
      <c r="I180" s="8">
        <v>0</v>
      </c>
      <c r="J180" s="9" t="s">
        <v>410</v>
      </c>
      <c r="K180" s="142">
        <v>12000</v>
      </c>
      <c r="L180" s="151">
        <v>12000</v>
      </c>
      <c r="M180" s="151">
        <v>12000</v>
      </c>
      <c r="N180" s="151">
        <v>12000</v>
      </c>
      <c r="O180" s="151">
        <v>12000</v>
      </c>
      <c r="P180" t="s">
        <v>31</v>
      </c>
    </row>
    <row r="181" spans="1:16" s="17" customFormat="1" x14ac:dyDescent="0.25">
      <c r="A181" t="s">
        <v>411</v>
      </c>
      <c r="B181" s="17" t="str">
        <f>MID(A181,1,2)</f>
        <v>04</v>
      </c>
      <c r="C181" s="17" t="str">
        <f>VLOOKUP(VALUE(B181),Missioni[],2,FALSE)</f>
        <v>Istruzione e diritto allo studio</v>
      </c>
      <c r="D181" s="17">
        <f>VALUE(CONCATENATE(B181,MID(A181,4,2)))</f>
        <v>407</v>
      </c>
      <c r="E181" s="17" t="str">
        <f>VLOOKUP(D181,Programmi[],3,FALSE)</f>
        <v>Diritto allo studio</v>
      </c>
      <c r="F181" s="17" t="str">
        <f>MID(A181,7,1)</f>
        <v>1</v>
      </c>
      <c r="G181" t="str">
        <f>VLOOKUP(VALUE(F181),Titoli[],2,FALSE)</f>
        <v>Spese Correnti</v>
      </c>
      <c r="H181" s="110">
        <v>3462</v>
      </c>
      <c r="I181" s="8">
        <v>0</v>
      </c>
      <c r="J181" s="9" t="s">
        <v>412</v>
      </c>
      <c r="K181" s="142">
        <v>52800</v>
      </c>
      <c r="L181" s="151">
        <v>53000</v>
      </c>
      <c r="M181" s="151">
        <v>50000</v>
      </c>
      <c r="N181" s="151">
        <v>53000</v>
      </c>
      <c r="O181" s="151">
        <v>53000</v>
      </c>
      <c r="P181" t="s">
        <v>31</v>
      </c>
    </row>
    <row r="182" spans="1:16" s="17" customFormat="1" x14ac:dyDescent="0.25">
      <c r="A182" t="s">
        <v>413</v>
      </c>
      <c r="B182" s="17" t="str">
        <f>MID(A182,1,2)</f>
        <v>04</v>
      </c>
      <c r="C182" s="17" t="str">
        <f>VLOOKUP(VALUE(B182),Missioni[],2,FALSE)</f>
        <v>Istruzione e diritto allo studio</v>
      </c>
      <c r="D182" s="17">
        <f>VALUE(CONCATENATE(B182,MID(A182,4,2)))</f>
        <v>402</v>
      </c>
      <c r="E182" s="17" t="str">
        <f>VLOOKUP(D182,Programmi[],3,FALSE)</f>
        <v>Altri ordini di istruzione non universitaria</v>
      </c>
      <c r="F182" s="17" t="str">
        <f>MID(A182,7,1)</f>
        <v>1</v>
      </c>
      <c r="G182" t="str">
        <f>VLOOKUP(VALUE(F182),Titoli[],2,FALSE)</f>
        <v>Spese Correnti</v>
      </c>
      <c r="H182" s="110">
        <v>3500</v>
      </c>
      <c r="I182" s="8">
        <v>0</v>
      </c>
      <c r="J182" s="9" t="s">
        <v>414</v>
      </c>
      <c r="K182" s="142">
        <v>6000</v>
      </c>
      <c r="L182" s="151">
        <v>6000</v>
      </c>
      <c r="M182" s="151">
        <v>6000</v>
      </c>
      <c r="N182" s="151">
        <v>6000</v>
      </c>
      <c r="O182" s="151">
        <v>6000</v>
      </c>
      <c r="P182" t="s">
        <v>31</v>
      </c>
    </row>
    <row r="183" spans="1:16" s="17" customFormat="1" x14ac:dyDescent="0.25">
      <c r="A183" t="s">
        <v>415</v>
      </c>
      <c r="B183" s="17" t="str">
        <f>MID(A183,1,2)</f>
        <v>04</v>
      </c>
      <c r="C183" s="17" t="str">
        <f>VLOOKUP(VALUE(B183),Missioni[],2,FALSE)</f>
        <v>Istruzione e diritto allo studio</v>
      </c>
      <c r="D183" s="17">
        <f>VALUE(CONCATENATE(B183,MID(A183,4,2)))</f>
        <v>406</v>
      </c>
      <c r="E183" s="17" t="str">
        <f>VLOOKUP(D183,Programmi[],3,FALSE)</f>
        <v>Servizi ausiliari all’istruzione</v>
      </c>
      <c r="F183" s="17" t="str">
        <f>MID(A183,7,1)</f>
        <v>1</v>
      </c>
      <c r="G183" t="str">
        <f>VLOOKUP(VALUE(F183),Titoli[],2,FALSE)</f>
        <v>Spese Correnti</v>
      </c>
      <c r="H183" s="110">
        <v>3511</v>
      </c>
      <c r="I183" s="8">
        <v>0</v>
      </c>
      <c r="J183" s="9" t="s">
        <v>416</v>
      </c>
      <c r="K183" s="142">
        <v>3200</v>
      </c>
      <c r="L183" s="151">
        <v>3200</v>
      </c>
      <c r="M183" s="151">
        <v>3200</v>
      </c>
      <c r="N183" s="151">
        <v>3200</v>
      </c>
      <c r="O183" s="151">
        <v>3200</v>
      </c>
      <c r="P183" t="s">
        <v>31</v>
      </c>
    </row>
    <row r="184" spans="1:16" s="17" customFormat="1" x14ac:dyDescent="0.25">
      <c r="A184" t="s">
        <v>417</v>
      </c>
      <c r="B184" s="17" t="str">
        <f>MID(A184,1,2)</f>
        <v>04</v>
      </c>
      <c r="C184" s="17" t="str">
        <f>VLOOKUP(VALUE(B184),Missioni[],2,FALSE)</f>
        <v>Istruzione e diritto allo studio</v>
      </c>
      <c r="D184" s="17">
        <f>VALUE(CONCATENATE(B184,MID(A184,4,2)))</f>
        <v>406</v>
      </c>
      <c r="E184" s="17" t="str">
        <f>VLOOKUP(D184,Programmi[],3,FALSE)</f>
        <v>Servizi ausiliari all’istruzione</v>
      </c>
      <c r="F184" s="17" t="str">
        <f>MID(A184,7,1)</f>
        <v>1</v>
      </c>
      <c r="G184" t="str">
        <f>VLOOKUP(VALUE(F184),Titoli[],2,FALSE)</f>
        <v>Spese Correnti</v>
      </c>
      <c r="H184" s="110">
        <v>3515</v>
      </c>
      <c r="I184" s="8">
        <v>0</v>
      </c>
      <c r="J184" s="9" t="s">
        <v>418</v>
      </c>
      <c r="K184" s="142">
        <v>1000</v>
      </c>
      <c r="L184" s="151">
        <v>1000</v>
      </c>
      <c r="M184" s="151">
        <v>5000</v>
      </c>
      <c r="N184" s="151">
        <v>4000</v>
      </c>
      <c r="O184" s="151">
        <v>4000</v>
      </c>
      <c r="P184" t="s">
        <v>31</v>
      </c>
    </row>
    <row r="185" spans="1:16" s="17" customFormat="1" x14ac:dyDescent="0.25">
      <c r="A185" t="s">
        <v>419</v>
      </c>
      <c r="B185" s="17" t="str">
        <f>MID(A185,1,2)</f>
        <v>04</v>
      </c>
      <c r="C185" s="17" t="str">
        <f>VLOOKUP(VALUE(B185),Missioni[],2,FALSE)</f>
        <v>Istruzione e diritto allo studio</v>
      </c>
      <c r="D185" s="17">
        <f>VALUE(CONCATENATE(B185,MID(A185,4,2)))</f>
        <v>402</v>
      </c>
      <c r="E185" s="17" t="str">
        <f>VLOOKUP(D185,Programmi[],3,FALSE)</f>
        <v>Altri ordini di istruzione non universitaria</v>
      </c>
      <c r="F185" s="17" t="str">
        <f>MID(A185,7,1)</f>
        <v>1</v>
      </c>
      <c r="G185" t="str">
        <f>VLOOKUP(VALUE(F185),Titoli[],2,FALSE)</f>
        <v>Spese Correnti</v>
      </c>
      <c r="H185" s="110">
        <v>3519</v>
      </c>
      <c r="I185" s="8">
        <v>0</v>
      </c>
      <c r="J185" s="9" t="s">
        <v>420</v>
      </c>
      <c r="K185" s="142"/>
      <c r="L185" s="151"/>
      <c r="M185" s="151"/>
      <c r="N185" s="151"/>
      <c r="O185" s="151"/>
      <c r="P185" t="s">
        <v>31</v>
      </c>
    </row>
    <row r="186" spans="1:16" s="17" customFormat="1" x14ac:dyDescent="0.25">
      <c r="A186" t="s">
        <v>421</v>
      </c>
      <c r="B186" s="17" t="str">
        <f>MID(A186,1,2)</f>
        <v>04</v>
      </c>
      <c r="C186" s="17" t="str">
        <f>VLOOKUP(VALUE(B186),Missioni[],2,FALSE)</f>
        <v>Istruzione e diritto allo studio</v>
      </c>
      <c r="D186" s="17">
        <f>VALUE(CONCATENATE(B186,MID(A186,4,2)))</f>
        <v>402</v>
      </c>
      <c r="E186" s="17" t="str">
        <f>VLOOKUP(D186,Programmi[],3,FALSE)</f>
        <v>Altri ordini di istruzione non universitaria</v>
      </c>
      <c r="F186" s="17" t="str">
        <f>MID(A186,7,1)</f>
        <v>1</v>
      </c>
      <c r="G186" t="str">
        <f>VLOOKUP(VALUE(F186),Titoli[],2,FALSE)</f>
        <v>Spese Correnti</v>
      </c>
      <c r="H186" s="110">
        <v>3520</v>
      </c>
      <c r="I186" s="8">
        <v>0</v>
      </c>
      <c r="J186" s="9" t="s">
        <v>422</v>
      </c>
      <c r="K186" s="142"/>
      <c r="L186" s="151"/>
      <c r="M186" s="151"/>
      <c r="N186" s="151"/>
      <c r="O186" s="151"/>
      <c r="P186" t="s">
        <v>31</v>
      </c>
    </row>
    <row r="187" spans="1:16" s="17" customFormat="1" x14ac:dyDescent="0.25">
      <c r="A187" t="s">
        <v>423</v>
      </c>
      <c r="B187" s="17" t="str">
        <f>MID(A187,1,2)</f>
        <v>04</v>
      </c>
      <c r="C187" s="17" t="str">
        <f>VLOOKUP(VALUE(B187),Missioni[],2,FALSE)</f>
        <v>Istruzione e diritto allo studio</v>
      </c>
      <c r="D187" s="17">
        <f>VALUE(CONCATENATE(B187,MID(A187,4,2)))</f>
        <v>406</v>
      </c>
      <c r="E187" s="17" t="str">
        <f>VLOOKUP(D187,Programmi[],3,FALSE)</f>
        <v>Servizi ausiliari all’istruzione</v>
      </c>
      <c r="F187" s="17" t="str">
        <f>MID(A187,7,1)</f>
        <v>1</v>
      </c>
      <c r="G187" t="str">
        <f>VLOOKUP(VALUE(F187),Titoli[],2,FALSE)</f>
        <v>Spese Correnti</v>
      </c>
      <c r="H187" s="110">
        <v>3526</v>
      </c>
      <c r="I187" s="8">
        <v>0</v>
      </c>
      <c r="J187" s="9" t="s">
        <v>7604</v>
      </c>
      <c r="K187" s="142">
        <v>8500</v>
      </c>
      <c r="L187" s="151">
        <v>8000</v>
      </c>
      <c r="M187" s="151">
        <v>9000</v>
      </c>
      <c r="N187" s="151">
        <v>9000</v>
      </c>
      <c r="O187" s="151">
        <v>9000</v>
      </c>
      <c r="P187" t="s">
        <v>31</v>
      </c>
    </row>
    <row r="188" spans="1:16" s="17" customFormat="1" ht="30" x14ac:dyDescent="0.25">
      <c r="A188" t="s">
        <v>424</v>
      </c>
      <c r="B188" s="17" t="str">
        <f>MID(A188,1,2)</f>
        <v>06</v>
      </c>
      <c r="C188" s="17" t="str">
        <f>VLOOKUP(VALUE(B188),Missioni[],2,FALSE)</f>
        <v>Politiche giovanili, sport e tempo libero</v>
      </c>
      <c r="D188" s="17">
        <f>VALUE(CONCATENATE(B188,MID(A188,4,2)))</f>
        <v>601</v>
      </c>
      <c r="E188" s="17" t="str">
        <f>VLOOKUP(D188,Programmi[],3,FALSE)</f>
        <v>Sport e tempo libero</v>
      </c>
      <c r="F188" s="17" t="str">
        <f>MID(A188,7,1)</f>
        <v>1</v>
      </c>
      <c r="G188" t="str">
        <f>VLOOKUP(VALUE(F188),Titoli[],2,FALSE)</f>
        <v>Spese Correnti</v>
      </c>
      <c r="H188" s="110">
        <v>3530</v>
      </c>
      <c r="I188" s="8">
        <v>0</v>
      </c>
      <c r="J188" s="9" t="s">
        <v>7602</v>
      </c>
      <c r="K188" s="142">
        <v>12135</v>
      </c>
      <c r="L188" s="151">
        <v>12420.2</v>
      </c>
      <c r="M188" s="151">
        <v>11700</v>
      </c>
      <c r="N188" s="151">
        <v>11700</v>
      </c>
      <c r="O188" s="151">
        <v>12000</v>
      </c>
      <c r="P188" t="s">
        <v>33</v>
      </c>
    </row>
    <row r="189" spans="1:16" s="17" customFormat="1" x14ac:dyDescent="0.25">
      <c r="A189" t="s">
        <v>426</v>
      </c>
      <c r="B189" s="17" t="str">
        <f>MID(A189,1,2)</f>
        <v>04</v>
      </c>
      <c r="C189" s="17" t="str">
        <f>VLOOKUP(VALUE(B189),Missioni[],2,FALSE)</f>
        <v>Istruzione e diritto allo studio</v>
      </c>
      <c r="D189" s="17">
        <f>VALUE(CONCATENATE(B189,MID(A189,4,2)))</f>
        <v>402</v>
      </c>
      <c r="E189" s="17" t="str">
        <f>VLOOKUP(D189,Programmi[],3,FALSE)</f>
        <v>Altri ordini di istruzione non universitaria</v>
      </c>
      <c r="F189" s="17" t="str">
        <f>MID(A189,7,1)</f>
        <v>1</v>
      </c>
      <c r="G189" t="str">
        <f>VLOOKUP(VALUE(F189),Titoli[],2,FALSE)</f>
        <v>Spese Correnti</v>
      </c>
      <c r="H189" s="110">
        <v>3532</v>
      </c>
      <c r="I189" s="8">
        <v>0</v>
      </c>
      <c r="J189" s="9" t="s">
        <v>427</v>
      </c>
      <c r="K189" s="142">
        <v>5000</v>
      </c>
      <c r="L189" s="151">
        <v>3000</v>
      </c>
      <c r="M189" s="151">
        <v>3000</v>
      </c>
      <c r="N189" s="151">
        <v>4000</v>
      </c>
      <c r="O189" s="151">
        <v>4000</v>
      </c>
      <c r="P189" t="s">
        <v>31</v>
      </c>
    </row>
    <row r="190" spans="1:16" s="17" customFormat="1" ht="30" x14ac:dyDescent="0.25">
      <c r="A190" t="s">
        <v>428</v>
      </c>
      <c r="B190" s="17" t="str">
        <f>MID(A190,1,2)</f>
        <v>04</v>
      </c>
      <c r="C190" s="17" t="str">
        <f>VLOOKUP(VALUE(B190),Missioni[],2,FALSE)</f>
        <v>Istruzione e diritto allo studio</v>
      </c>
      <c r="D190" s="17">
        <f>VALUE(CONCATENATE(B190,MID(A190,4,2)))</f>
        <v>402</v>
      </c>
      <c r="E190" s="17" t="str">
        <f>VLOOKUP(D190,Programmi[],3,FALSE)</f>
        <v>Altri ordini di istruzione non universitaria</v>
      </c>
      <c r="F190" s="17" t="str">
        <f>MID(A190,7,1)</f>
        <v>1</v>
      </c>
      <c r="G190" t="str">
        <f>VLOOKUP(VALUE(F190),Titoli[],2,FALSE)</f>
        <v>Spese Correnti</v>
      </c>
      <c r="H190" s="110">
        <v>3533</v>
      </c>
      <c r="I190" s="8">
        <v>0</v>
      </c>
      <c r="J190" s="9" t="s">
        <v>7603</v>
      </c>
      <c r="K190" s="142">
        <v>1000</v>
      </c>
      <c r="L190" s="151">
        <v>1000</v>
      </c>
      <c r="M190" s="151">
        <v>1000</v>
      </c>
      <c r="N190" s="151">
        <v>1000</v>
      </c>
      <c r="O190" s="151">
        <v>1000</v>
      </c>
      <c r="P190" t="s">
        <v>31</v>
      </c>
    </row>
    <row r="191" spans="1:16" s="17" customFormat="1" ht="45" x14ac:dyDescent="0.25">
      <c r="A191" t="s">
        <v>7413</v>
      </c>
      <c r="B191" s="17" t="str">
        <f>MID(A191,1,2)</f>
        <v>01</v>
      </c>
      <c r="C191" s="17" t="str">
        <f>VLOOKUP(VALUE(B191),Missioni[],2,FALSE)</f>
        <v xml:space="preserve">Servizi istituzionali,  generali e di gestione </v>
      </c>
      <c r="D191" s="17">
        <f>VALUE(CONCATENATE(B191,MID(A191,4,2)))</f>
        <v>106</v>
      </c>
      <c r="E191" s="17" t="str">
        <f>VLOOKUP(D191,Programmi[],3,FALSE)</f>
        <v>Ufficio tecnico</v>
      </c>
      <c r="F191" s="17" t="str">
        <f>MID(A191,7,1)</f>
        <v>1</v>
      </c>
      <c r="G191" t="str">
        <f>VLOOKUP(VALUE(F191),Titoli[],2,FALSE)</f>
        <v>Spese Correnti</v>
      </c>
      <c r="H191" s="110">
        <v>3534</v>
      </c>
      <c r="I191" s="8"/>
      <c r="J191" s="9" t="s">
        <v>7414</v>
      </c>
      <c r="K191" s="142"/>
      <c r="L191" s="151"/>
      <c r="M191" s="151"/>
      <c r="N191" s="151"/>
      <c r="O191" s="151"/>
      <c r="P191" t="s">
        <v>7654</v>
      </c>
    </row>
    <row r="192" spans="1:16" s="17" customFormat="1" x14ac:dyDescent="0.25">
      <c r="A192" t="s">
        <v>430</v>
      </c>
      <c r="B192" s="17" t="str">
        <f>MID(A192,1,2)</f>
        <v>04</v>
      </c>
      <c r="C192" s="17" t="str">
        <f>VLOOKUP(VALUE(B192),Missioni[],2,FALSE)</f>
        <v>Istruzione e diritto allo studio</v>
      </c>
      <c r="D192" s="17">
        <f>VALUE(CONCATENATE(B192,MID(A192,4,2)))</f>
        <v>402</v>
      </c>
      <c r="E192" s="17" t="str">
        <f>VLOOKUP(D192,Programmi[],3,FALSE)</f>
        <v>Altri ordini di istruzione non universitaria</v>
      </c>
      <c r="F192" s="17" t="str">
        <f>MID(A192,7,1)</f>
        <v>1</v>
      </c>
      <c r="G192" t="str">
        <f>VLOOKUP(VALUE(F192),Titoli[],2,FALSE)</f>
        <v>Spese Correnti</v>
      </c>
      <c r="H192" s="110">
        <v>3550</v>
      </c>
      <c r="I192" s="8">
        <v>0</v>
      </c>
      <c r="J192" s="9" t="s">
        <v>431</v>
      </c>
      <c r="K192" s="142">
        <v>87000</v>
      </c>
      <c r="L192" s="151">
        <v>91300</v>
      </c>
      <c r="M192" s="151">
        <v>103500</v>
      </c>
      <c r="N192" s="151">
        <v>103500</v>
      </c>
      <c r="O192" s="151">
        <v>103500</v>
      </c>
      <c r="P192" t="s">
        <v>31</v>
      </c>
    </row>
    <row r="193" spans="1:16" s="17" customFormat="1" x14ac:dyDescent="0.25">
      <c r="A193" t="s">
        <v>432</v>
      </c>
      <c r="B193" s="17" t="str">
        <f>MID(A193,1,2)</f>
        <v>04</v>
      </c>
      <c r="C193" s="17" t="str">
        <f>VLOOKUP(VALUE(B193),Missioni[],2,FALSE)</f>
        <v>Istruzione e diritto allo studio</v>
      </c>
      <c r="D193" s="17">
        <f>VALUE(CONCATENATE(B193,MID(A193,4,2)))</f>
        <v>402</v>
      </c>
      <c r="E193" s="17" t="str">
        <f>VLOOKUP(D193,Programmi[],3,FALSE)</f>
        <v>Altri ordini di istruzione non universitaria</v>
      </c>
      <c r="F193" s="17" t="str">
        <f>MID(A193,7,1)</f>
        <v>1</v>
      </c>
      <c r="G193" t="str">
        <f>VLOOKUP(VALUE(F193),Titoli[],2,FALSE)</f>
        <v>Spese Correnti</v>
      </c>
      <c r="H193" s="110">
        <v>3551</v>
      </c>
      <c r="I193" s="8">
        <v>0</v>
      </c>
      <c r="J193" s="9" t="s">
        <v>433</v>
      </c>
      <c r="K193" s="142">
        <v>24000</v>
      </c>
      <c r="L193" s="151">
        <v>24500</v>
      </c>
      <c r="M193" s="151">
        <v>28000</v>
      </c>
      <c r="N193" s="151">
        <v>28000</v>
      </c>
      <c r="O193" s="151">
        <v>28000</v>
      </c>
      <c r="P193" t="s">
        <v>31</v>
      </c>
    </row>
    <row r="194" spans="1:16" s="17" customFormat="1" x14ac:dyDescent="0.25">
      <c r="A194" t="s">
        <v>434</v>
      </c>
      <c r="B194" s="17" t="str">
        <f>MID(A194,1,2)</f>
        <v>04</v>
      </c>
      <c r="C194" s="17" t="str">
        <f>VLOOKUP(VALUE(B194),Missioni[],2,FALSE)</f>
        <v>Istruzione e diritto allo studio</v>
      </c>
      <c r="D194" s="17">
        <f>VALUE(CONCATENATE(B194,MID(A194,4,2)))</f>
        <v>406</v>
      </c>
      <c r="E194" s="17" t="str">
        <f>VLOOKUP(D194,Programmi[],3,FALSE)</f>
        <v>Servizi ausiliari all’istruzione</v>
      </c>
      <c r="F194" s="17" t="str">
        <f>MID(A194,7,1)</f>
        <v>1</v>
      </c>
      <c r="G194" t="str">
        <f>VLOOKUP(VALUE(F194),Titoli[],2,FALSE)</f>
        <v>Spese Correnti</v>
      </c>
      <c r="H194" s="110">
        <v>3552</v>
      </c>
      <c r="I194" s="8">
        <v>0</v>
      </c>
      <c r="J194" s="9" t="s">
        <v>435</v>
      </c>
      <c r="K194" s="142">
        <v>1950</v>
      </c>
      <c r="L194" s="151">
        <v>1950</v>
      </c>
      <c r="M194" s="151">
        <v>1950</v>
      </c>
      <c r="N194" s="151">
        <v>1950</v>
      </c>
      <c r="O194" s="151">
        <v>1950</v>
      </c>
      <c r="P194" t="s">
        <v>31</v>
      </c>
    </row>
    <row r="195" spans="1:16" s="17" customFormat="1" x14ac:dyDescent="0.25">
      <c r="A195" t="s">
        <v>436</v>
      </c>
      <c r="B195" s="17" t="str">
        <f>MID(A195,1,2)</f>
        <v>04</v>
      </c>
      <c r="C195" s="17" t="str">
        <f>VLOOKUP(VALUE(B195),Missioni[],2,FALSE)</f>
        <v>Istruzione e diritto allo studio</v>
      </c>
      <c r="D195" s="17">
        <f>VALUE(CONCATENATE(B195,MID(A195,4,2)))</f>
        <v>402</v>
      </c>
      <c r="E195" s="17" t="str">
        <f>VLOOKUP(D195,Programmi[],3,FALSE)</f>
        <v>Altri ordini di istruzione non universitaria</v>
      </c>
      <c r="F195" s="17" t="str">
        <f>MID(A195,7,1)</f>
        <v>1</v>
      </c>
      <c r="G195" t="str">
        <f>VLOOKUP(VALUE(F195),Titoli[],2,FALSE)</f>
        <v>Spese Correnti</v>
      </c>
      <c r="H195" s="110">
        <v>3553</v>
      </c>
      <c r="I195" s="8">
        <v>0</v>
      </c>
      <c r="J195" s="9" t="s">
        <v>437</v>
      </c>
      <c r="K195" s="142"/>
      <c r="L195" s="151"/>
      <c r="M195" s="151"/>
      <c r="N195" s="151"/>
      <c r="O195" s="151">
        <v>0</v>
      </c>
      <c r="P195" t="s">
        <v>31</v>
      </c>
    </row>
    <row r="196" spans="1:16" s="17" customFormat="1" x14ac:dyDescent="0.25">
      <c r="A196" t="s">
        <v>438</v>
      </c>
      <c r="B196" s="17" t="str">
        <f>MID(A196,1,2)</f>
        <v>04</v>
      </c>
      <c r="C196" s="17" t="str">
        <f>VLOOKUP(VALUE(B196),Missioni[],2,FALSE)</f>
        <v>Istruzione e diritto allo studio</v>
      </c>
      <c r="D196" s="17">
        <f>VALUE(CONCATENATE(B196,MID(A196,4,2)))</f>
        <v>406</v>
      </c>
      <c r="E196" s="17" t="str">
        <f>VLOOKUP(D196,Programmi[],3,FALSE)</f>
        <v>Servizi ausiliari all’istruzione</v>
      </c>
      <c r="F196" s="17" t="str">
        <f>MID(A196,7,1)</f>
        <v>1</v>
      </c>
      <c r="G196" t="str">
        <f>VLOOKUP(VALUE(F196),Titoli[],2,FALSE)</f>
        <v>Spese Correnti</v>
      </c>
      <c r="H196" s="110">
        <v>3555</v>
      </c>
      <c r="I196" s="8">
        <v>0</v>
      </c>
      <c r="J196" s="9" t="s">
        <v>439</v>
      </c>
      <c r="K196" s="142">
        <v>2000</v>
      </c>
      <c r="L196" s="151">
        <v>2000</v>
      </c>
      <c r="M196" s="151">
        <v>2500</v>
      </c>
      <c r="N196" s="151">
        <v>2500</v>
      </c>
      <c r="O196" s="151">
        <v>2500</v>
      </c>
      <c r="P196" t="s">
        <v>31</v>
      </c>
    </row>
    <row r="197" spans="1:16" s="17" customFormat="1" x14ac:dyDescent="0.25">
      <c r="A197" t="s">
        <v>440</v>
      </c>
      <c r="B197" s="17" t="str">
        <f>MID(A197,1,2)</f>
        <v>04</v>
      </c>
      <c r="C197" s="17" t="str">
        <f>VLOOKUP(VALUE(B197),Missioni[],2,FALSE)</f>
        <v>Istruzione e diritto allo studio</v>
      </c>
      <c r="D197" s="17">
        <f>VALUE(CONCATENATE(B197,MID(A197,4,2)))</f>
        <v>406</v>
      </c>
      <c r="E197" s="17" t="str">
        <f>VLOOKUP(D197,Programmi[],3,FALSE)</f>
        <v>Servizi ausiliari all’istruzione</v>
      </c>
      <c r="F197" s="17" t="str">
        <f>MID(A197,7,1)</f>
        <v>1</v>
      </c>
      <c r="G197" t="str">
        <f>VLOOKUP(VALUE(F197),Titoli[],2,FALSE)</f>
        <v>Spese Correnti</v>
      </c>
      <c r="H197" s="110">
        <v>3592</v>
      </c>
      <c r="I197" s="8">
        <v>0</v>
      </c>
      <c r="J197" s="9" t="s">
        <v>441</v>
      </c>
      <c r="K197" s="142">
        <v>7500</v>
      </c>
      <c r="L197" s="151">
        <v>7800</v>
      </c>
      <c r="M197" s="151">
        <v>9000</v>
      </c>
      <c r="N197" s="151">
        <v>9000</v>
      </c>
      <c r="O197" s="151">
        <v>9000</v>
      </c>
      <c r="P197" t="s">
        <v>31</v>
      </c>
    </row>
    <row r="198" spans="1:16" s="17" customFormat="1" x14ac:dyDescent="0.25">
      <c r="A198" t="s">
        <v>442</v>
      </c>
      <c r="B198" s="17" t="str">
        <f>MID(A198,1,2)</f>
        <v>05</v>
      </c>
      <c r="C198" s="17" t="str">
        <f>VLOOKUP(VALUE(B198),Missioni[],2,FALSE)</f>
        <v>Tutela e valorizzazione dei beni e delle attività culturali</v>
      </c>
      <c r="D198" s="17">
        <f>VALUE(CONCATENATE(B198,MID(A198,4,2)))</f>
        <v>502</v>
      </c>
      <c r="E198" s="17" t="str">
        <f>VLOOKUP(D198,Programmi[],3,FALSE)</f>
        <v>Attività culturali e interventi diversi nel settore culturale</v>
      </c>
      <c r="F198" s="17" t="str">
        <f>MID(A198,7,1)</f>
        <v>1</v>
      </c>
      <c r="G198" t="str">
        <f>VLOOKUP(VALUE(F198),Titoli[],2,FALSE)</f>
        <v>Spese Correnti</v>
      </c>
      <c r="H198" s="110">
        <v>3710</v>
      </c>
      <c r="I198" s="8">
        <v>0</v>
      </c>
      <c r="J198" s="9" t="s">
        <v>443</v>
      </c>
      <c r="K198" s="142">
        <v>101200</v>
      </c>
      <c r="L198" s="151">
        <v>103300</v>
      </c>
      <c r="M198" s="151">
        <v>100000</v>
      </c>
      <c r="N198" s="151">
        <v>100000</v>
      </c>
      <c r="O198" s="151">
        <v>100000</v>
      </c>
      <c r="P198" t="s">
        <v>31</v>
      </c>
    </row>
    <row r="199" spans="1:16" s="17" customFormat="1" x14ac:dyDescent="0.25">
      <c r="A199" t="s">
        <v>444</v>
      </c>
      <c r="B199" s="17" t="str">
        <f>MID(A199,1,2)</f>
        <v>05</v>
      </c>
      <c r="C199" s="17" t="str">
        <f>VLOOKUP(VALUE(B199),Missioni[],2,FALSE)</f>
        <v>Tutela e valorizzazione dei beni e delle attività culturali</v>
      </c>
      <c r="D199" s="17">
        <f>VALUE(CONCATENATE(B199,MID(A199,4,2)))</f>
        <v>502</v>
      </c>
      <c r="E199" s="17" t="str">
        <f>VLOOKUP(D199,Programmi[],3,FALSE)</f>
        <v>Attività culturali e interventi diversi nel settore culturale</v>
      </c>
      <c r="F199" s="17" t="str">
        <f>MID(A199,7,1)</f>
        <v>1</v>
      </c>
      <c r="G199" t="str">
        <f>VLOOKUP(VALUE(F199),Titoli[],2,FALSE)</f>
        <v>Spese Correnti</v>
      </c>
      <c r="H199" s="110">
        <v>3711</v>
      </c>
      <c r="I199" s="8">
        <v>0</v>
      </c>
      <c r="J199" s="9" t="s">
        <v>445</v>
      </c>
      <c r="K199" s="142">
        <v>27500</v>
      </c>
      <c r="L199" s="151">
        <v>27600</v>
      </c>
      <c r="M199" s="151">
        <v>26500</v>
      </c>
      <c r="N199" s="151">
        <v>26500</v>
      </c>
      <c r="O199" s="151">
        <v>26500</v>
      </c>
      <c r="P199" t="s">
        <v>31</v>
      </c>
    </row>
    <row r="200" spans="1:16" s="17" customFormat="1" x14ac:dyDescent="0.25">
      <c r="A200" t="s">
        <v>446</v>
      </c>
      <c r="B200" s="17" t="str">
        <f>MID(A200,1,2)</f>
        <v>05</v>
      </c>
      <c r="C200" s="17" t="str">
        <f>VLOOKUP(VALUE(B200),Missioni[],2,FALSE)</f>
        <v>Tutela e valorizzazione dei beni e delle attività culturali</v>
      </c>
      <c r="D200" s="17">
        <f>VALUE(CONCATENATE(B200,MID(A200,4,2)))</f>
        <v>502</v>
      </c>
      <c r="E200" s="17" t="str">
        <f>VLOOKUP(D200,Programmi[],3,FALSE)</f>
        <v>Attività culturali e interventi diversi nel settore culturale</v>
      </c>
      <c r="F200" s="17" t="str">
        <f>MID(A200,7,1)</f>
        <v>1</v>
      </c>
      <c r="G200" t="str">
        <f>VLOOKUP(VALUE(F200),Titoli[],2,FALSE)</f>
        <v>Spese Correnti</v>
      </c>
      <c r="H200" s="110">
        <v>3712</v>
      </c>
      <c r="I200" s="8">
        <v>0</v>
      </c>
      <c r="J200" s="9" t="s">
        <v>447</v>
      </c>
      <c r="K200" s="142"/>
      <c r="L200" s="151"/>
      <c r="M200" s="151"/>
      <c r="N200" s="151"/>
      <c r="O200" s="151">
        <v>0</v>
      </c>
      <c r="P200" t="s">
        <v>31</v>
      </c>
    </row>
    <row r="201" spans="1:16" s="17" customFormat="1" x14ac:dyDescent="0.25">
      <c r="A201" t="s">
        <v>448</v>
      </c>
      <c r="B201" s="17" t="str">
        <f>MID(A201,1,2)</f>
        <v>05</v>
      </c>
      <c r="C201" s="17" t="str">
        <f>VLOOKUP(VALUE(B201),Missioni[],2,FALSE)</f>
        <v>Tutela e valorizzazione dei beni e delle attività culturali</v>
      </c>
      <c r="D201" s="17">
        <f>VALUE(CONCATENATE(B201,MID(A201,4,2)))</f>
        <v>502</v>
      </c>
      <c r="E201" s="17" t="str">
        <f>VLOOKUP(D201,Programmi[],3,FALSE)</f>
        <v>Attività culturali e interventi diversi nel settore culturale</v>
      </c>
      <c r="F201" s="17" t="str">
        <f>MID(A201,7,1)</f>
        <v>1</v>
      </c>
      <c r="G201" t="str">
        <f>VLOOKUP(VALUE(F201),Titoli[],2,FALSE)</f>
        <v>Spese Correnti</v>
      </c>
      <c r="H201" s="110">
        <v>3730</v>
      </c>
      <c r="I201" s="8">
        <v>0</v>
      </c>
      <c r="J201" s="9" t="s">
        <v>449</v>
      </c>
      <c r="K201" s="142">
        <v>1800</v>
      </c>
      <c r="L201" s="151">
        <v>1800</v>
      </c>
      <c r="M201" s="151">
        <v>1800</v>
      </c>
      <c r="N201" s="151">
        <v>1800</v>
      </c>
      <c r="O201" s="151">
        <v>1800</v>
      </c>
      <c r="P201" t="s">
        <v>31</v>
      </c>
    </row>
    <row r="202" spans="1:16" s="17" customFormat="1" x14ac:dyDescent="0.25">
      <c r="A202" t="s">
        <v>841</v>
      </c>
      <c r="B202" s="17" t="str">
        <f>MID(A202,1,2)</f>
        <v>05</v>
      </c>
      <c r="C202" s="17" t="str">
        <f>VLOOKUP(VALUE(B202),Missioni[],2,FALSE)</f>
        <v>Tutela e valorizzazione dei beni e delle attività culturali</v>
      </c>
      <c r="D202" s="17">
        <f>VALUE(CONCATENATE(B202,MID(A202,4,2)))</f>
        <v>502</v>
      </c>
      <c r="E202" s="17" t="str">
        <f>VLOOKUP(D202,Programmi[],3,FALSE)</f>
        <v>Attività culturali e interventi diversi nel settore culturale</v>
      </c>
      <c r="F202" s="17" t="str">
        <f>MID(A202,7,1)</f>
        <v>1</v>
      </c>
      <c r="G202" t="str">
        <f>VLOOKUP(VALUE(F202),Titoli[],2,FALSE)</f>
        <v>Spese Correnti</v>
      </c>
      <c r="H202" s="110">
        <v>3762</v>
      </c>
      <c r="I202" s="8">
        <v>0</v>
      </c>
      <c r="J202" s="9" t="s">
        <v>451</v>
      </c>
      <c r="K202" s="142">
        <v>3000</v>
      </c>
      <c r="L202" s="151">
        <v>3000</v>
      </c>
      <c r="M202" s="151">
        <v>3000</v>
      </c>
      <c r="N202" s="151">
        <v>3000</v>
      </c>
      <c r="O202" s="151">
        <v>3000</v>
      </c>
      <c r="P202" t="s">
        <v>31</v>
      </c>
    </row>
    <row r="203" spans="1:16" s="17" customFormat="1" x14ac:dyDescent="0.25">
      <c r="A203" t="s">
        <v>452</v>
      </c>
      <c r="B203" s="17" t="str">
        <f>MID(A203,1,2)</f>
        <v>05</v>
      </c>
      <c r="C203" s="17" t="str">
        <f>VLOOKUP(VALUE(B203),Missioni[],2,FALSE)</f>
        <v>Tutela e valorizzazione dei beni e delle attività culturali</v>
      </c>
      <c r="D203" s="17">
        <f>VALUE(CONCATENATE(B203,MID(A203,4,2)))</f>
        <v>502</v>
      </c>
      <c r="E203" s="17" t="str">
        <f>VLOOKUP(D203,Programmi[],3,FALSE)</f>
        <v>Attività culturali e interventi diversi nel settore culturale</v>
      </c>
      <c r="F203" s="17" t="str">
        <f>MID(A203,7,1)</f>
        <v>1</v>
      </c>
      <c r="G203" t="str">
        <f>VLOOKUP(VALUE(F203),Titoli[],2,FALSE)</f>
        <v>Spese Correnti</v>
      </c>
      <c r="H203" s="110">
        <v>3763</v>
      </c>
      <c r="I203" s="8">
        <v>0</v>
      </c>
      <c r="J203" s="9" t="s">
        <v>453</v>
      </c>
      <c r="K203" s="142">
        <v>3000</v>
      </c>
      <c r="L203" s="151">
        <v>3000</v>
      </c>
      <c r="M203" s="151">
        <v>3000</v>
      </c>
      <c r="N203" s="151">
        <v>3000</v>
      </c>
      <c r="O203" s="151">
        <v>3000</v>
      </c>
      <c r="P203" t="s">
        <v>31</v>
      </c>
    </row>
    <row r="204" spans="1:16" s="17" customFormat="1" x14ac:dyDescent="0.25">
      <c r="A204" t="s">
        <v>454</v>
      </c>
      <c r="B204" s="17" t="str">
        <f>MID(A204,1,2)</f>
        <v>05</v>
      </c>
      <c r="C204" s="17" t="str">
        <f>VLOOKUP(VALUE(B204),Missioni[],2,FALSE)</f>
        <v>Tutela e valorizzazione dei beni e delle attività culturali</v>
      </c>
      <c r="D204" s="17">
        <f>VALUE(CONCATENATE(B204,MID(A204,4,2)))</f>
        <v>502</v>
      </c>
      <c r="E204" s="17" t="str">
        <f>VLOOKUP(D204,Programmi[],3,FALSE)</f>
        <v>Attività culturali e interventi diversi nel settore culturale</v>
      </c>
      <c r="F204" s="17" t="str">
        <f>MID(A204,7,1)</f>
        <v>1</v>
      </c>
      <c r="G204" t="str">
        <f>VLOOKUP(VALUE(F204),Titoli[],2,FALSE)</f>
        <v>Spese Correnti</v>
      </c>
      <c r="H204" s="110">
        <v>3764</v>
      </c>
      <c r="I204" s="8">
        <v>0</v>
      </c>
      <c r="J204" s="9" t="s">
        <v>455</v>
      </c>
      <c r="K204" s="142">
        <v>37500</v>
      </c>
      <c r="L204" s="151">
        <v>43125</v>
      </c>
      <c r="M204" s="151">
        <v>45000</v>
      </c>
      <c r="N204" s="151">
        <v>46000</v>
      </c>
      <c r="O204" s="151">
        <v>47000</v>
      </c>
      <c r="P204" t="s">
        <v>31</v>
      </c>
    </row>
    <row r="205" spans="1:16" s="17" customFormat="1" x14ac:dyDescent="0.25">
      <c r="A205" t="s">
        <v>456</v>
      </c>
      <c r="B205" s="17" t="str">
        <f>MID(A205,1,2)</f>
        <v>05</v>
      </c>
      <c r="C205" s="17" t="str">
        <f>VLOOKUP(VALUE(B205),Missioni[],2,FALSE)</f>
        <v>Tutela e valorizzazione dei beni e delle attività culturali</v>
      </c>
      <c r="D205" s="17">
        <f>VALUE(CONCATENATE(B205,MID(A205,4,2)))</f>
        <v>502</v>
      </c>
      <c r="E205" s="17" t="str">
        <f>VLOOKUP(D205,Programmi[],3,FALSE)</f>
        <v>Attività culturali e interventi diversi nel settore culturale</v>
      </c>
      <c r="F205" s="17" t="str">
        <f>MID(A205,7,1)</f>
        <v>1</v>
      </c>
      <c r="G205" t="str">
        <f>VLOOKUP(VALUE(F205),Titoli[],2,FALSE)</f>
        <v>Spese Correnti</v>
      </c>
      <c r="H205" s="110">
        <v>3765</v>
      </c>
      <c r="I205" s="8">
        <v>0</v>
      </c>
      <c r="J205" s="9" t="s">
        <v>457</v>
      </c>
      <c r="K205" s="142">
        <v>7000</v>
      </c>
      <c r="L205" s="151">
        <v>7000</v>
      </c>
      <c r="M205" s="151">
        <v>7000</v>
      </c>
      <c r="N205" s="151">
        <v>7000</v>
      </c>
      <c r="O205" s="151">
        <v>7000</v>
      </c>
      <c r="P205" t="s">
        <v>31</v>
      </c>
    </row>
    <row r="206" spans="1:16" s="17" customFormat="1" x14ac:dyDescent="0.25">
      <c r="A206" t="s">
        <v>458</v>
      </c>
      <c r="B206" s="17" t="str">
        <f>MID(A206,1,2)</f>
        <v>05</v>
      </c>
      <c r="C206" s="17" t="str">
        <f>VLOOKUP(VALUE(B206),Missioni[],2,FALSE)</f>
        <v>Tutela e valorizzazione dei beni e delle attività culturali</v>
      </c>
      <c r="D206" s="17">
        <f>VALUE(CONCATENATE(B206,MID(A206,4,2)))</f>
        <v>502</v>
      </c>
      <c r="E206" s="17" t="str">
        <f>VLOOKUP(D206,Programmi[],3,FALSE)</f>
        <v>Attività culturali e interventi diversi nel settore culturale</v>
      </c>
      <c r="F206" s="17" t="str">
        <f>MID(A206,7,1)</f>
        <v>1</v>
      </c>
      <c r="G206" t="str">
        <f>VLOOKUP(VALUE(F206),Titoli[],2,FALSE)</f>
        <v>Spese Correnti</v>
      </c>
      <c r="H206" s="110">
        <v>3766</v>
      </c>
      <c r="I206" s="8">
        <v>0</v>
      </c>
      <c r="J206" s="9" t="s">
        <v>459</v>
      </c>
      <c r="K206" s="142">
        <v>12500</v>
      </c>
      <c r="L206" s="151">
        <v>12500</v>
      </c>
      <c r="M206" s="151">
        <v>12500</v>
      </c>
      <c r="N206" s="151">
        <v>12500</v>
      </c>
      <c r="O206" s="151">
        <v>12500</v>
      </c>
      <c r="P206" t="s">
        <v>31</v>
      </c>
    </row>
    <row r="207" spans="1:16" s="17" customFormat="1" x14ac:dyDescent="0.25">
      <c r="A207" t="s">
        <v>460</v>
      </c>
      <c r="B207" s="17" t="str">
        <f>MID(A207,1,2)</f>
        <v>05</v>
      </c>
      <c r="C207" s="17" t="str">
        <f>VLOOKUP(VALUE(B207),Missioni[],2,FALSE)</f>
        <v>Tutela e valorizzazione dei beni e delle attività culturali</v>
      </c>
      <c r="D207" s="17">
        <f>VALUE(CONCATENATE(B207,MID(A207,4,2)))</f>
        <v>502</v>
      </c>
      <c r="E207" s="17" t="str">
        <f>VLOOKUP(D207,Programmi[],3,FALSE)</f>
        <v>Attività culturali e interventi diversi nel settore culturale</v>
      </c>
      <c r="F207" s="17" t="str">
        <f>MID(A207,7,1)</f>
        <v>1</v>
      </c>
      <c r="G207" t="str">
        <f>VLOOKUP(VALUE(F207),Titoli[],2,FALSE)</f>
        <v>Spese Correnti</v>
      </c>
      <c r="H207" s="110">
        <v>3782</v>
      </c>
      <c r="I207" s="8">
        <v>0</v>
      </c>
      <c r="J207" s="9" t="s">
        <v>461</v>
      </c>
      <c r="K207" s="142">
        <v>18000</v>
      </c>
      <c r="L207" s="151">
        <v>19500</v>
      </c>
      <c r="M207" s="151">
        <v>20000</v>
      </c>
      <c r="N207" s="151">
        <v>20000</v>
      </c>
      <c r="O207" s="151">
        <v>20000</v>
      </c>
      <c r="P207" t="s">
        <v>31</v>
      </c>
    </row>
    <row r="208" spans="1:16" s="17" customFormat="1" x14ac:dyDescent="0.25">
      <c r="A208" t="s">
        <v>450</v>
      </c>
      <c r="B208" s="17" t="str">
        <f>MID(A208,1,2)</f>
        <v>05</v>
      </c>
      <c r="C208" s="17" t="str">
        <f>VLOOKUP(VALUE(B208),Missioni[],2,FALSE)</f>
        <v>Tutela e valorizzazione dei beni e delle attività culturali</v>
      </c>
      <c r="D208" s="17">
        <f>VALUE(CONCATENATE(B208,MID(A208,4,2)))</f>
        <v>502</v>
      </c>
      <c r="E208" s="17" t="str">
        <f>VLOOKUP(D208,Programmi[],3,FALSE)</f>
        <v>Attività culturali e interventi diversi nel settore culturale</v>
      </c>
      <c r="F208" s="17" t="str">
        <f>MID(A208,7,1)</f>
        <v>1</v>
      </c>
      <c r="G208" t="str">
        <f>VLOOKUP(VALUE(F208),Titoli[],2,FALSE)</f>
        <v>Spese Correnti</v>
      </c>
      <c r="H208" s="110">
        <v>3783</v>
      </c>
      <c r="I208" s="8">
        <v>0</v>
      </c>
      <c r="J208" s="9" t="s">
        <v>462</v>
      </c>
      <c r="K208" s="142">
        <v>1000</v>
      </c>
      <c r="L208" s="151">
        <v>1000</v>
      </c>
      <c r="M208" s="151">
        <v>1000</v>
      </c>
      <c r="N208" s="151">
        <v>2000</v>
      </c>
      <c r="O208" s="151">
        <v>2000</v>
      </c>
      <c r="P208" t="s">
        <v>31</v>
      </c>
    </row>
    <row r="209" spans="1:16" s="17" customFormat="1" x14ac:dyDescent="0.25">
      <c r="A209" t="s">
        <v>460</v>
      </c>
      <c r="B209" s="17" t="str">
        <f>MID(A209,1,2)</f>
        <v>05</v>
      </c>
      <c r="C209" s="17" t="str">
        <f>VLOOKUP(VALUE(B209),Missioni[],2,FALSE)</f>
        <v>Tutela e valorizzazione dei beni e delle attività culturali</v>
      </c>
      <c r="D209" s="17">
        <f>VALUE(CONCATENATE(B209,MID(A209,4,2)))</f>
        <v>502</v>
      </c>
      <c r="E209" s="17" t="str">
        <f>VLOOKUP(D209,Programmi[],3,FALSE)</f>
        <v>Attività culturali e interventi diversi nel settore culturale</v>
      </c>
      <c r="F209" s="17" t="str">
        <f>MID(A209,7,1)</f>
        <v>1</v>
      </c>
      <c r="G209" t="str">
        <f>VLOOKUP(VALUE(F209),Titoli[],2,FALSE)</f>
        <v>Spese Correnti</v>
      </c>
      <c r="H209" s="110">
        <v>3784</v>
      </c>
      <c r="I209" s="8">
        <v>0</v>
      </c>
      <c r="J209" s="9" t="s">
        <v>463</v>
      </c>
      <c r="K209" s="142">
        <v>10000</v>
      </c>
      <c r="L209" s="151">
        <v>4000</v>
      </c>
      <c r="M209" s="151">
        <f>7000+7000</f>
        <v>14000</v>
      </c>
      <c r="N209" s="151">
        <v>19043.96</v>
      </c>
      <c r="O209" s="151">
        <v>10000</v>
      </c>
      <c r="P209" t="s">
        <v>31</v>
      </c>
    </row>
    <row r="210" spans="1:16" s="17" customFormat="1" x14ac:dyDescent="0.25">
      <c r="A210" t="s">
        <v>464</v>
      </c>
      <c r="B210" s="17" t="str">
        <f>MID(A210,1,2)</f>
        <v>05</v>
      </c>
      <c r="C210" s="17" t="str">
        <f>VLOOKUP(VALUE(B210),Missioni[],2,FALSE)</f>
        <v>Tutela e valorizzazione dei beni e delle attività culturali</v>
      </c>
      <c r="D210" s="17">
        <f>VALUE(CONCATENATE(B210,MID(A210,4,2)))</f>
        <v>502</v>
      </c>
      <c r="E210" s="17" t="str">
        <f>VLOOKUP(D210,Programmi[],3,FALSE)</f>
        <v>Attività culturali e interventi diversi nel settore culturale</v>
      </c>
      <c r="F210" s="17" t="str">
        <f>MID(A210,7,1)</f>
        <v>1</v>
      </c>
      <c r="G210" t="str">
        <f>VLOOKUP(VALUE(F210),Titoli[],2,FALSE)</f>
        <v>Spese Correnti</v>
      </c>
      <c r="H210" s="110">
        <v>3785</v>
      </c>
      <c r="I210" s="8">
        <v>0</v>
      </c>
      <c r="J210" s="9" t="s">
        <v>465</v>
      </c>
      <c r="K210" s="142"/>
      <c r="L210" s="151"/>
      <c r="M210" s="151"/>
      <c r="N210" s="151"/>
      <c r="O210" s="151">
        <v>0</v>
      </c>
      <c r="P210" t="s">
        <v>31</v>
      </c>
    </row>
    <row r="211" spans="1:16" s="17" customFormat="1" x14ac:dyDescent="0.25">
      <c r="A211" t="s">
        <v>466</v>
      </c>
      <c r="B211" s="17" t="str">
        <f>MID(A211,1,2)</f>
        <v>05</v>
      </c>
      <c r="C211" s="17" t="str">
        <f>VLOOKUP(VALUE(B211),Missioni[],2,FALSE)</f>
        <v>Tutela e valorizzazione dei beni e delle attività culturali</v>
      </c>
      <c r="D211" s="17">
        <f>VALUE(CONCATENATE(B211,MID(A211,4,2)))</f>
        <v>502</v>
      </c>
      <c r="E211" s="17" t="str">
        <f>VLOOKUP(D211,Programmi[],3,FALSE)</f>
        <v>Attività culturali e interventi diversi nel settore culturale</v>
      </c>
      <c r="F211" s="17" t="str">
        <f>MID(A211,7,1)</f>
        <v>1</v>
      </c>
      <c r="G211" t="str">
        <f>VLOOKUP(VALUE(F211),Titoli[],2,FALSE)</f>
        <v>Spese Correnti</v>
      </c>
      <c r="H211" s="110">
        <v>3786</v>
      </c>
      <c r="I211" s="8">
        <v>0</v>
      </c>
      <c r="J211" s="9" t="s">
        <v>467</v>
      </c>
      <c r="K211" s="142">
        <v>42000</v>
      </c>
      <c r="L211" s="151">
        <v>59000</v>
      </c>
      <c r="M211" s="151">
        <v>65000</v>
      </c>
      <c r="N211" s="151">
        <v>65000</v>
      </c>
      <c r="O211" s="151">
        <v>65000</v>
      </c>
      <c r="P211" t="s">
        <v>31</v>
      </c>
    </row>
    <row r="212" spans="1:16" s="17" customFormat="1" x14ac:dyDescent="0.25">
      <c r="A212" t="s">
        <v>468</v>
      </c>
      <c r="B212" s="17" t="str">
        <f>MID(A212,1,2)</f>
        <v>05</v>
      </c>
      <c r="C212" s="17" t="str">
        <f>VLOOKUP(VALUE(B212),Missioni[],2,FALSE)</f>
        <v>Tutela e valorizzazione dei beni e delle attività culturali</v>
      </c>
      <c r="D212" s="17">
        <f>VALUE(CONCATENATE(B212,MID(A212,4,2)))</f>
        <v>502</v>
      </c>
      <c r="E212" s="17" t="str">
        <f>VLOOKUP(D212,Programmi[],3,FALSE)</f>
        <v>Attività culturali e interventi diversi nel settore culturale</v>
      </c>
      <c r="F212" s="17" t="str">
        <f>MID(A212,7,1)</f>
        <v>1</v>
      </c>
      <c r="G212" t="str">
        <f>VLOOKUP(VALUE(F212),Titoli[],2,FALSE)</f>
        <v>Spese Correnti</v>
      </c>
      <c r="H212" s="110">
        <v>3787</v>
      </c>
      <c r="I212" s="8">
        <v>0</v>
      </c>
      <c r="J212" s="9" t="s">
        <v>469</v>
      </c>
      <c r="K212" s="142">
        <v>3700</v>
      </c>
      <c r="L212" s="151">
        <v>3700</v>
      </c>
      <c r="M212" s="151">
        <v>3700</v>
      </c>
      <c r="N212" s="151">
        <v>3700</v>
      </c>
      <c r="O212" s="151">
        <v>3700</v>
      </c>
      <c r="P212" t="s">
        <v>31</v>
      </c>
    </row>
    <row r="213" spans="1:16" s="17" customFormat="1" x14ac:dyDescent="0.25">
      <c r="A213" t="s">
        <v>470</v>
      </c>
      <c r="B213" s="17" t="str">
        <f>MID(A213,1,2)</f>
        <v>05</v>
      </c>
      <c r="C213" s="17" t="str">
        <f>VLOOKUP(VALUE(B213),Missioni[],2,FALSE)</f>
        <v>Tutela e valorizzazione dei beni e delle attività culturali</v>
      </c>
      <c r="D213" s="17">
        <f>VALUE(CONCATENATE(B213,MID(A213,4,2)))</f>
        <v>502</v>
      </c>
      <c r="E213" s="17" t="str">
        <f>VLOOKUP(D213,Programmi[],3,FALSE)</f>
        <v>Attività culturali e interventi diversi nel settore culturale</v>
      </c>
      <c r="F213" s="17" t="str">
        <f>MID(A213,7,1)</f>
        <v>1</v>
      </c>
      <c r="G213" t="str">
        <f>VLOOKUP(VALUE(F213),Titoli[],2,FALSE)</f>
        <v>Spese Correnti</v>
      </c>
      <c r="H213" s="110">
        <v>3788</v>
      </c>
      <c r="I213" s="8">
        <v>0</v>
      </c>
      <c r="J213" s="9" t="s">
        <v>471</v>
      </c>
      <c r="K213" s="142">
        <v>95000</v>
      </c>
      <c r="L213" s="151">
        <v>76900</v>
      </c>
      <c r="M213" s="151">
        <v>78000</v>
      </c>
      <c r="N213" s="151">
        <v>78000</v>
      </c>
      <c r="O213" s="151">
        <v>78000</v>
      </c>
      <c r="P213" t="s">
        <v>31</v>
      </c>
    </row>
    <row r="214" spans="1:16" s="17" customFormat="1" ht="30" x14ac:dyDescent="0.25">
      <c r="A214" t="s">
        <v>842</v>
      </c>
      <c r="B214" s="17" t="str">
        <f>MID(A214,1,2)</f>
        <v>04</v>
      </c>
      <c r="C214" s="17" t="str">
        <f>VLOOKUP(VALUE(B214),Missioni[],2,FALSE)</f>
        <v>Istruzione e diritto allo studio</v>
      </c>
      <c r="D214" s="17">
        <f>VALUE(CONCATENATE(B214,MID(A214,4,2)))</f>
        <v>402</v>
      </c>
      <c r="E214" s="17" t="str">
        <f>VLOOKUP(D214,Programmi[],3,FALSE)</f>
        <v>Altri ordini di istruzione non universitaria</v>
      </c>
      <c r="F214" s="17" t="str">
        <f>MID(A214,7,1)</f>
        <v>1</v>
      </c>
      <c r="G214" t="str">
        <f>VLOOKUP(VALUE(F214),Titoli[],2,FALSE)</f>
        <v>Spese Correnti</v>
      </c>
      <c r="H214" s="110">
        <v>3789</v>
      </c>
      <c r="I214" s="8">
        <v>0</v>
      </c>
      <c r="J214" s="9" t="s">
        <v>843</v>
      </c>
      <c r="K214" s="142">
        <v>8000</v>
      </c>
      <c r="L214" s="151">
        <v>5000</v>
      </c>
      <c r="M214" s="151">
        <v>5000</v>
      </c>
      <c r="N214" s="151">
        <v>5000</v>
      </c>
      <c r="O214" s="151">
        <v>5000</v>
      </c>
      <c r="P214" t="s">
        <v>31</v>
      </c>
    </row>
    <row r="215" spans="1:16" s="17" customFormat="1" x14ac:dyDescent="0.25">
      <c r="A215" t="s">
        <v>472</v>
      </c>
      <c r="B215" s="17" t="str">
        <f>MID(A215,1,2)</f>
        <v>05</v>
      </c>
      <c r="C215" s="17" t="str">
        <f>VLOOKUP(VALUE(B215),Missioni[],2,FALSE)</f>
        <v>Tutela e valorizzazione dei beni e delle attività culturali</v>
      </c>
      <c r="D215" s="17">
        <f>VALUE(CONCATENATE(B215,MID(A215,4,2)))</f>
        <v>502</v>
      </c>
      <c r="E215" s="17" t="str">
        <f>VLOOKUP(D215,Programmi[],3,FALSE)</f>
        <v>Attività culturali e interventi diversi nel settore culturale</v>
      </c>
      <c r="F215" s="17" t="str">
        <f>MID(A215,7,1)</f>
        <v>1</v>
      </c>
      <c r="G215" t="str">
        <f>VLOOKUP(VALUE(F215),Titoli[],2,FALSE)</f>
        <v>Spese Correnti</v>
      </c>
      <c r="H215" s="110">
        <v>3790</v>
      </c>
      <c r="I215" s="8">
        <v>0</v>
      </c>
      <c r="J215" s="9" t="s">
        <v>473</v>
      </c>
      <c r="K215" s="142">
        <v>37000</v>
      </c>
      <c r="L215" s="151">
        <v>42500</v>
      </c>
      <c r="M215" s="151">
        <v>43000</v>
      </c>
      <c r="N215" s="151">
        <v>43000</v>
      </c>
      <c r="O215" s="151">
        <v>43000</v>
      </c>
      <c r="P215" t="s">
        <v>31</v>
      </c>
    </row>
    <row r="216" spans="1:16" s="17" customFormat="1" x14ac:dyDescent="0.25">
      <c r="A216" t="s">
        <v>474</v>
      </c>
      <c r="B216" s="17" t="str">
        <f>MID(A216,1,2)</f>
        <v>05</v>
      </c>
      <c r="C216" s="17" t="str">
        <f>VLOOKUP(VALUE(B216),Missioni[],2,FALSE)</f>
        <v>Tutela e valorizzazione dei beni e delle attività culturali</v>
      </c>
      <c r="D216" s="17">
        <f>VALUE(CONCATENATE(B216,MID(A216,4,2)))</f>
        <v>502</v>
      </c>
      <c r="E216" s="17" t="str">
        <f>VLOOKUP(D216,Programmi[],3,FALSE)</f>
        <v>Attività culturali e interventi diversi nel settore culturale</v>
      </c>
      <c r="F216" s="17" t="str">
        <f>MID(A216,7,1)</f>
        <v>1</v>
      </c>
      <c r="G216" t="str">
        <f>VLOOKUP(VALUE(F216),Titoli[],2,FALSE)</f>
        <v>Spese Correnti</v>
      </c>
      <c r="H216" s="110">
        <v>3791</v>
      </c>
      <c r="I216" s="8">
        <v>0</v>
      </c>
      <c r="J216" s="9" t="s">
        <v>475</v>
      </c>
      <c r="K216" s="142">
        <v>2000</v>
      </c>
      <c r="L216" s="151">
        <v>2000</v>
      </c>
      <c r="M216" s="151">
        <v>2000</v>
      </c>
      <c r="N216" s="151">
        <v>2000</v>
      </c>
      <c r="O216" s="151">
        <v>2000</v>
      </c>
      <c r="P216" t="s">
        <v>31</v>
      </c>
    </row>
    <row r="217" spans="1:16" s="17" customFormat="1" x14ac:dyDescent="0.25">
      <c r="A217" t="s">
        <v>476</v>
      </c>
      <c r="B217" s="17" t="str">
        <f>MID(A217,1,2)</f>
        <v>05</v>
      </c>
      <c r="C217" s="17" t="str">
        <f>VLOOKUP(VALUE(B217),Missioni[],2,FALSE)</f>
        <v>Tutela e valorizzazione dei beni e delle attività culturali</v>
      </c>
      <c r="D217" s="17">
        <f>VALUE(CONCATENATE(B217,MID(A217,4,2)))</f>
        <v>502</v>
      </c>
      <c r="E217" s="17" t="str">
        <f>VLOOKUP(D217,Programmi[],3,FALSE)</f>
        <v>Attività culturali e interventi diversi nel settore culturale</v>
      </c>
      <c r="F217" s="17" t="str">
        <f>MID(A217,7,1)</f>
        <v>1</v>
      </c>
      <c r="G217" t="str">
        <f>VLOOKUP(VALUE(F217),Titoli[],2,FALSE)</f>
        <v>Spese Correnti</v>
      </c>
      <c r="H217" s="110">
        <v>3793</v>
      </c>
      <c r="I217" s="8">
        <v>0</v>
      </c>
      <c r="J217" s="9" t="s">
        <v>477</v>
      </c>
      <c r="K217" s="142">
        <v>1500</v>
      </c>
      <c r="L217" s="151">
        <v>1950</v>
      </c>
      <c r="M217" s="151">
        <v>2000</v>
      </c>
      <c r="N217" s="151">
        <v>2000</v>
      </c>
      <c r="O217" s="151">
        <v>2000</v>
      </c>
      <c r="P217" t="s">
        <v>31</v>
      </c>
    </row>
    <row r="218" spans="1:16" s="17" customFormat="1" x14ac:dyDescent="0.25">
      <c r="A218" t="s">
        <v>460</v>
      </c>
      <c r="B218" s="17" t="str">
        <f>MID(A218,1,2)</f>
        <v>05</v>
      </c>
      <c r="C218" s="17" t="str">
        <f>VLOOKUP(VALUE(B218),Missioni[],2,FALSE)</f>
        <v>Tutela e valorizzazione dei beni e delle attività culturali</v>
      </c>
      <c r="D218" s="17">
        <f>VALUE(CONCATENATE(B218,MID(A218,4,2)))</f>
        <v>502</v>
      </c>
      <c r="E218" s="17" t="str">
        <f>VLOOKUP(D218,Programmi[],3,FALSE)</f>
        <v>Attività culturali e interventi diversi nel settore culturale</v>
      </c>
      <c r="F218" s="17" t="str">
        <f>MID(A218,7,1)</f>
        <v>1</v>
      </c>
      <c r="G218" t="str">
        <f>VLOOKUP(VALUE(F218),Titoli[],2,FALSE)</f>
        <v>Spese Correnti</v>
      </c>
      <c r="H218" s="110">
        <v>3796</v>
      </c>
      <c r="I218" s="8">
        <v>0</v>
      </c>
      <c r="J218" s="9" t="s">
        <v>478</v>
      </c>
      <c r="K218" s="142">
        <v>6500</v>
      </c>
      <c r="L218" s="151">
        <v>7000</v>
      </c>
      <c r="M218" s="151">
        <v>7000</v>
      </c>
      <c r="N218" s="151">
        <v>7000</v>
      </c>
      <c r="O218" s="151">
        <v>7000</v>
      </c>
      <c r="P218" t="s">
        <v>31</v>
      </c>
    </row>
    <row r="219" spans="1:16" s="17" customFormat="1" ht="45" x14ac:dyDescent="0.25">
      <c r="A219" t="s">
        <v>460</v>
      </c>
      <c r="B219" s="17" t="str">
        <f>MID(A219,1,2)</f>
        <v>05</v>
      </c>
      <c r="C219" s="17" t="str">
        <f>VLOOKUP(VALUE(B219),Missioni[],2,FALSE)</f>
        <v>Tutela e valorizzazione dei beni e delle attività culturali</v>
      </c>
      <c r="D219" s="17">
        <f>VALUE(CONCATENATE(B219,MID(A219,4,2)))</f>
        <v>502</v>
      </c>
      <c r="E219" s="17" t="str">
        <f>VLOOKUP(D219,Programmi[],3,FALSE)</f>
        <v>Attività culturali e interventi diversi nel settore culturale</v>
      </c>
      <c r="F219" s="17" t="str">
        <f>MID(A219,7,1)</f>
        <v>1</v>
      </c>
      <c r="G219" t="str">
        <f>VLOOKUP(VALUE(F219),Titoli[],2,FALSE)</f>
        <v>Spese Correnti</v>
      </c>
      <c r="H219" s="110">
        <v>3797</v>
      </c>
      <c r="I219" s="8">
        <v>0</v>
      </c>
      <c r="J219" s="9" t="s">
        <v>844</v>
      </c>
      <c r="K219" s="142"/>
      <c r="L219" s="151"/>
      <c r="M219" s="151"/>
      <c r="N219" s="151"/>
      <c r="O219" s="151">
        <v>0</v>
      </c>
      <c r="P219" t="s">
        <v>31</v>
      </c>
    </row>
    <row r="220" spans="1:16" s="17" customFormat="1" x14ac:dyDescent="0.25">
      <c r="A220" t="s">
        <v>479</v>
      </c>
      <c r="B220" s="17" t="str">
        <f>MID(A220,1,2)</f>
        <v>05</v>
      </c>
      <c r="C220" s="17" t="str">
        <f>VLOOKUP(VALUE(B220),Missioni[],2,FALSE)</f>
        <v>Tutela e valorizzazione dei beni e delle attività culturali</v>
      </c>
      <c r="D220" s="17">
        <f>VALUE(CONCATENATE(B220,MID(A220,4,2)))</f>
        <v>502</v>
      </c>
      <c r="E220" s="17" t="str">
        <f>VLOOKUP(D220,Programmi[],3,FALSE)</f>
        <v>Attività culturali e interventi diversi nel settore culturale</v>
      </c>
      <c r="F220" s="17" t="str">
        <f>MID(A220,7,1)</f>
        <v>1</v>
      </c>
      <c r="G220" t="str">
        <f>VLOOKUP(VALUE(F220),Titoli[],2,FALSE)</f>
        <v>Spese Correnti</v>
      </c>
      <c r="H220" s="110">
        <v>3820</v>
      </c>
      <c r="I220" s="8">
        <v>0</v>
      </c>
      <c r="J220" s="9" t="s">
        <v>480</v>
      </c>
      <c r="K220" s="142">
        <v>5000</v>
      </c>
      <c r="L220" s="151">
        <v>5000</v>
      </c>
      <c r="M220" s="151">
        <v>5000</v>
      </c>
      <c r="N220" s="151">
        <v>5000</v>
      </c>
      <c r="O220" s="151">
        <v>5000</v>
      </c>
      <c r="P220" t="s">
        <v>31</v>
      </c>
    </row>
    <row r="221" spans="1:16" s="17" customFormat="1" x14ac:dyDescent="0.25">
      <c r="A221" t="s">
        <v>481</v>
      </c>
      <c r="B221" s="17" t="str">
        <f>MID(A221,1,2)</f>
        <v>05</v>
      </c>
      <c r="C221" s="17" t="str">
        <f>VLOOKUP(VALUE(B221),Missioni[],2,FALSE)</f>
        <v>Tutela e valorizzazione dei beni e delle attività culturali</v>
      </c>
      <c r="D221" s="17">
        <f>VALUE(CONCATENATE(B221,MID(A221,4,2)))</f>
        <v>502</v>
      </c>
      <c r="E221" s="17" t="str">
        <f>VLOOKUP(D221,Programmi[],3,FALSE)</f>
        <v>Attività culturali e interventi diversi nel settore culturale</v>
      </c>
      <c r="F221" s="17" t="str">
        <f>MID(A221,7,1)</f>
        <v>1</v>
      </c>
      <c r="G221" t="str">
        <f>VLOOKUP(VALUE(F221),Titoli[],2,FALSE)</f>
        <v>Spese Correnti</v>
      </c>
      <c r="H221" s="110">
        <v>3821</v>
      </c>
      <c r="I221" s="8">
        <v>0</v>
      </c>
      <c r="J221" s="9" t="s">
        <v>482</v>
      </c>
      <c r="K221" s="142">
        <v>8750</v>
      </c>
      <c r="L221" s="151">
        <v>8800</v>
      </c>
      <c r="M221" s="151">
        <v>8500</v>
      </c>
      <c r="N221" s="151">
        <v>8500</v>
      </c>
      <c r="O221" s="151">
        <v>8500</v>
      </c>
      <c r="P221" t="s">
        <v>31</v>
      </c>
    </row>
    <row r="222" spans="1:16" s="17" customFormat="1" x14ac:dyDescent="0.25">
      <c r="A222" t="s">
        <v>481</v>
      </c>
      <c r="B222" s="17" t="str">
        <f>MID(A222,1,2)</f>
        <v>05</v>
      </c>
      <c r="C222" s="17" t="str">
        <f>VLOOKUP(VALUE(B222),Missioni[],2,FALSE)</f>
        <v>Tutela e valorizzazione dei beni e delle attività culturali</v>
      </c>
      <c r="D222" s="17">
        <f>VALUE(CONCATENATE(B222,MID(A222,4,2)))</f>
        <v>502</v>
      </c>
      <c r="E222" s="17" t="str">
        <f>VLOOKUP(D222,Programmi[],3,FALSE)</f>
        <v>Attività culturali e interventi diversi nel settore culturale</v>
      </c>
      <c r="F222" s="17" t="str">
        <f>MID(A222,7,1)</f>
        <v>1</v>
      </c>
      <c r="G222" t="str">
        <f>VLOOKUP(VALUE(F222),Titoli[],2,FALSE)</f>
        <v>Spese Correnti</v>
      </c>
      <c r="H222" s="110">
        <v>3822</v>
      </c>
      <c r="I222" s="8">
        <v>0</v>
      </c>
      <c r="J222" s="9" t="s">
        <v>483</v>
      </c>
      <c r="K222" s="142">
        <v>1530</v>
      </c>
      <c r="L222" s="151">
        <v>1530</v>
      </c>
      <c r="M222" s="151">
        <v>1530</v>
      </c>
      <c r="N222" s="151">
        <v>1530</v>
      </c>
      <c r="O222" s="151">
        <v>1530</v>
      </c>
      <c r="P222" t="s">
        <v>31</v>
      </c>
    </row>
    <row r="223" spans="1:16" s="17" customFormat="1" x14ac:dyDescent="0.25">
      <c r="A223" t="s">
        <v>484</v>
      </c>
      <c r="B223" s="17" t="str">
        <f>MID(A223,1,2)</f>
        <v>05</v>
      </c>
      <c r="C223" s="17" t="str">
        <f>VLOOKUP(VALUE(B223),Missioni[],2,FALSE)</f>
        <v>Tutela e valorizzazione dei beni e delle attività culturali</v>
      </c>
      <c r="D223" s="17">
        <f>VALUE(CONCATENATE(B223,MID(A223,4,2)))</f>
        <v>502</v>
      </c>
      <c r="E223" s="17" t="str">
        <f>VLOOKUP(D223,Programmi[],3,FALSE)</f>
        <v>Attività culturali e interventi diversi nel settore culturale</v>
      </c>
      <c r="F223" s="17" t="str">
        <f>MID(A223,7,1)</f>
        <v>1</v>
      </c>
      <c r="G223" t="str">
        <f>VLOOKUP(VALUE(F223),Titoli[],2,FALSE)</f>
        <v>Spese Correnti</v>
      </c>
      <c r="H223" s="110">
        <v>3824</v>
      </c>
      <c r="I223" s="8">
        <v>0</v>
      </c>
      <c r="J223" s="9" t="s">
        <v>485</v>
      </c>
      <c r="K223" s="142">
        <v>1000</v>
      </c>
      <c r="L223" s="151">
        <v>1000</v>
      </c>
      <c r="M223" s="151">
        <v>500</v>
      </c>
      <c r="N223" s="151">
        <v>2000</v>
      </c>
      <c r="O223" s="151">
        <v>2000</v>
      </c>
      <c r="P223" t="s">
        <v>31</v>
      </c>
    </row>
    <row r="224" spans="1:16" s="17" customFormat="1" ht="45" x14ac:dyDescent="0.25">
      <c r="A224" t="s">
        <v>486</v>
      </c>
      <c r="B224" s="17" t="str">
        <f>MID(A224,1,2)</f>
        <v>05</v>
      </c>
      <c r="C224" s="17" t="str">
        <f>VLOOKUP(VALUE(B224),Missioni[],2,FALSE)</f>
        <v>Tutela e valorizzazione dei beni e delle attività culturali</v>
      </c>
      <c r="D224" s="17">
        <f>VALUE(CONCATENATE(B224,MID(A224,4,2)))</f>
        <v>502</v>
      </c>
      <c r="E224" s="17" t="str">
        <f>VLOOKUP(D224,Programmi[],3,FALSE)</f>
        <v>Attività culturali e interventi diversi nel settore culturale</v>
      </c>
      <c r="F224" s="17" t="str">
        <f>MID(A224,7,1)</f>
        <v>1</v>
      </c>
      <c r="G224" t="str">
        <f>VLOOKUP(VALUE(F224),Titoli[],2,FALSE)</f>
        <v>Spese Correnti</v>
      </c>
      <c r="H224" s="110">
        <v>4000</v>
      </c>
      <c r="I224" s="8">
        <v>0</v>
      </c>
      <c r="J224" s="9" t="s">
        <v>7455</v>
      </c>
      <c r="K224" s="142"/>
      <c r="L224" s="151"/>
      <c r="M224" s="151"/>
      <c r="N224" s="151"/>
      <c r="O224" s="151">
        <v>0</v>
      </c>
      <c r="P224" t="s">
        <v>31</v>
      </c>
    </row>
    <row r="225" spans="1:16" s="17" customFormat="1" x14ac:dyDescent="0.25">
      <c r="A225" t="s">
        <v>486</v>
      </c>
      <c r="B225" s="17" t="str">
        <f>MID(A225,1,2)</f>
        <v>05</v>
      </c>
      <c r="C225" s="17" t="str">
        <f>VLOOKUP(VALUE(B225),Missioni[],2,FALSE)</f>
        <v>Tutela e valorizzazione dei beni e delle attività culturali</v>
      </c>
      <c r="D225" s="17">
        <f>VALUE(CONCATENATE(B225,MID(A225,4,2)))</f>
        <v>502</v>
      </c>
      <c r="E225" s="17" t="str">
        <f>VLOOKUP(D225,Programmi[],3,FALSE)</f>
        <v>Attività culturali e interventi diversi nel settore culturale</v>
      </c>
      <c r="F225" s="17" t="str">
        <f>MID(A225,7,1)</f>
        <v>1</v>
      </c>
      <c r="G225" t="str">
        <f>VLOOKUP(VALUE(F225),Titoli[],2,FALSE)</f>
        <v>Spese Correnti</v>
      </c>
      <c r="H225" s="110">
        <v>4050</v>
      </c>
      <c r="I225" s="8">
        <v>0</v>
      </c>
      <c r="J225" s="9" t="s">
        <v>487</v>
      </c>
      <c r="K225" s="142">
        <v>16000</v>
      </c>
      <c r="L225" s="151">
        <v>12000</v>
      </c>
      <c r="M225" s="151">
        <v>12000</v>
      </c>
      <c r="N225" s="151">
        <v>15000</v>
      </c>
      <c r="O225" s="151">
        <v>15000</v>
      </c>
      <c r="P225" t="s">
        <v>31</v>
      </c>
    </row>
    <row r="226" spans="1:16" s="17" customFormat="1" x14ac:dyDescent="0.25">
      <c r="A226" t="s">
        <v>486</v>
      </c>
      <c r="B226" s="17" t="str">
        <f>MID(A226,1,2)</f>
        <v>05</v>
      </c>
      <c r="C226" s="17" t="str">
        <f>VLOOKUP(VALUE(B226),Missioni[],2,FALSE)</f>
        <v>Tutela e valorizzazione dei beni e delle attività culturali</v>
      </c>
      <c r="D226" s="17">
        <f>VALUE(CONCATENATE(B226,MID(A226,4,2)))</f>
        <v>502</v>
      </c>
      <c r="E226" s="17" t="str">
        <f>VLOOKUP(D226,Programmi[],3,FALSE)</f>
        <v>Attività culturali e interventi diversi nel settore culturale</v>
      </c>
      <c r="F226" s="17" t="str">
        <f>MID(A226,7,1)</f>
        <v>1</v>
      </c>
      <c r="G226" t="str">
        <f>VLOOKUP(VALUE(F226),Titoli[],2,FALSE)</f>
        <v>Spese Correnti</v>
      </c>
      <c r="H226" s="110">
        <v>4051</v>
      </c>
      <c r="I226" s="8">
        <v>0</v>
      </c>
      <c r="J226" s="9" t="s">
        <v>488</v>
      </c>
      <c r="K226" s="142">
        <v>4000</v>
      </c>
      <c r="L226" s="151">
        <v>4000</v>
      </c>
      <c r="M226" s="151">
        <v>4000</v>
      </c>
      <c r="N226" s="151">
        <v>4000</v>
      </c>
      <c r="O226" s="151">
        <v>4000</v>
      </c>
      <c r="P226" t="s">
        <v>31</v>
      </c>
    </row>
    <row r="227" spans="1:16" s="17" customFormat="1" x14ac:dyDescent="0.25">
      <c r="A227" t="s">
        <v>486</v>
      </c>
      <c r="B227" s="17" t="str">
        <f>MID(A227,1,2)</f>
        <v>05</v>
      </c>
      <c r="C227" s="17" t="str">
        <f>VLOOKUP(VALUE(B227),Missioni[],2,FALSE)</f>
        <v>Tutela e valorizzazione dei beni e delle attività culturali</v>
      </c>
      <c r="D227" s="17">
        <f>VALUE(CONCATENATE(B227,MID(A227,4,2)))</f>
        <v>502</v>
      </c>
      <c r="E227" s="17" t="str">
        <f>VLOOKUP(D227,Programmi[],3,FALSE)</f>
        <v>Attività culturali e interventi diversi nel settore culturale</v>
      </c>
      <c r="F227" s="17" t="str">
        <f>MID(A227,7,1)</f>
        <v>1</v>
      </c>
      <c r="G227" t="str">
        <f>VLOOKUP(VALUE(F227),Titoli[],2,FALSE)</f>
        <v>Spese Correnti</v>
      </c>
      <c r="H227" s="110">
        <v>4052</v>
      </c>
      <c r="I227" s="8">
        <v>0</v>
      </c>
      <c r="J227" s="9" t="s">
        <v>489</v>
      </c>
      <c r="K227" s="142">
        <v>2000</v>
      </c>
      <c r="L227" s="151">
        <v>2000</v>
      </c>
      <c r="M227" s="151">
        <v>2000</v>
      </c>
      <c r="N227" s="151">
        <v>2000</v>
      </c>
      <c r="O227" s="151">
        <v>2000</v>
      </c>
      <c r="P227" t="s">
        <v>31</v>
      </c>
    </row>
    <row r="228" spans="1:16" s="17" customFormat="1" x14ac:dyDescent="0.25">
      <c r="A228" t="s">
        <v>7430</v>
      </c>
      <c r="B228" s="17" t="str">
        <f>MID(A228,1,2)</f>
        <v>08</v>
      </c>
      <c r="C228" s="17" t="str">
        <f>VLOOKUP(VALUE(B228),Missioni[],2,FALSE)</f>
        <v>Assetto del territorio ed edilizia abitativa</v>
      </c>
      <c r="D228" s="17">
        <f>VALUE(CONCATENATE(B228,MID(A228,4,2)))</f>
        <v>802</v>
      </c>
      <c r="E228" s="17" t="str">
        <f>VLOOKUP(D228,Programmi[],3,FALSE)</f>
        <v>Edilizia residenziale pubblica e locale e piani di edilizia economico-popolare</v>
      </c>
      <c r="F228" s="17" t="str">
        <f>MID(A228,7,1)</f>
        <v>1</v>
      </c>
      <c r="G228" t="str">
        <f>VLOOKUP(VALUE(F228),Titoli[],2,FALSE)</f>
        <v>Spese Correnti</v>
      </c>
      <c r="H228" s="110">
        <v>4150</v>
      </c>
      <c r="I228" s="8"/>
      <c r="J228" s="9" t="s">
        <v>7429</v>
      </c>
      <c r="K228" s="142">
        <v>59000</v>
      </c>
      <c r="L228" s="151">
        <v>59000</v>
      </c>
      <c r="M228" s="151">
        <v>55000</v>
      </c>
      <c r="N228" s="151">
        <v>55000</v>
      </c>
      <c r="O228" s="151">
        <v>55000</v>
      </c>
      <c r="P228" t="s">
        <v>7654</v>
      </c>
    </row>
    <row r="229" spans="1:16" s="17" customFormat="1" ht="30" x14ac:dyDescent="0.25">
      <c r="A229" t="s">
        <v>341</v>
      </c>
      <c r="B229" s="17" t="str">
        <f>MID(A229,1,2)</f>
        <v>01</v>
      </c>
      <c r="C229" s="17" t="str">
        <f>VLOOKUP(VALUE(B229),Missioni[],2,FALSE)</f>
        <v xml:space="preserve">Servizi istituzionali,  generali e di gestione </v>
      </c>
      <c r="D229" s="17">
        <f>VALUE(CONCATENATE(B229,MID(A229,4,2)))</f>
        <v>103</v>
      </c>
      <c r="E229" s="17" t="str">
        <f>VLOOKUP(D229,Programmi[],3,FALSE)</f>
        <v>Gestione economica, finanziaria,  programmazione, provveditorato</v>
      </c>
      <c r="F229" s="17" t="str">
        <f>MID(A229,7,1)</f>
        <v>1</v>
      </c>
      <c r="G229" t="str">
        <f>VLOOKUP(VALUE(F229),Titoli[],2,FALSE)</f>
        <v>Spese Correnti</v>
      </c>
      <c r="H229" s="110">
        <v>4152</v>
      </c>
      <c r="I229" s="8">
        <v>0</v>
      </c>
      <c r="J229" s="9" t="s">
        <v>490</v>
      </c>
      <c r="K229" s="142">
        <v>13500</v>
      </c>
      <c r="L229" s="151">
        <v>13500</v>
      </c>
      <c r="M229" s="151">
        <v>13500</v>
      </c>
      <c r="N229" s="151">
        <v>13500</v>
      </c>
      <c r="O229" s="151">
        <v>13500</v>
      </c>
      <c r="P229" t="s">
        <v>7654</v>
      </c>
    </row>
    <row r="230" spans="1:16" s="17" customFormat="1" x14ac:dyDescent="0.25">
      <c r="A230" t="s">
        <v>492</v>
      </c>
      <c r="B230" s="17" t="str">
        <f>MID(A230,1,2)</f>
        <v>08</v>
      </c>
      <c r="C230" s="17" t="str">
        <f>VLOOKUP(VALUE(B230),Missioni[],2,FALSE)</f>
        <v>Assetto del territorio ed edilizia abitativa</v>
      </c>
      <c r="D230" s="17">
        <f>VALUE(CONCATENATE(B230,MID(A230,4,2)))</f>
        <v>802</v>
      </c>
      <c r="E230" s="17" t="str">
        <f>VLOOKUP(D230,Programmi[],3,FALSE)</f>
        <v>Edilizia residenziale pubblica e locale e piani di edilizia economico-popolare</v>
      </c>
      <c r="F230" s="17" t="str">
        <f>MID(A230,7,1)</f>
        <v>1</v>
      </c>
      <c r="G230" t="str">
        <f>VLOOKUP(VALUE(F230),Titoli[],2,FALSE)</f>
        <v>Spese Correnti</v>
      </c>
      <c r="H230" s="110">
        <v>4154</v>
      </c>
      <c r="I230" s="8">
        <v>0</v>
      </c>
      <c r="J230" s="9" t="s">
        <v>493</v>
      </c>
      <c r="K230" s="142">
        <v>5500</v>
      </c>
      <c r="L230" s="151">
        <v>4500</v>
      </c>
      <c r="M230" s="151">
        <v>4500</v>
      </c>
      <c r="N230" s="151">
        <v>4500</v>
      </c>
      <c r="O230" s="151">
        <v>4500</v>
      </c>
      <c r="P230" t="s">
        <v>33</v>
      </c>
    </row>
    <row r="231" spans="1:16" s="17" customFormat="1" x14ac:dyDescent="0.25">
      <c r="A231" t="s">
        <v>494</v>
      </c>
      <c r="B231" s="17" t="str">
        <f>MID(A231,1,2)</f>
        <v>08</v>
      </c>
      <c r="C231" s="17" t="str">
        <f>VLOOKUP(VALUE(B231),Missioni[],2,FALSE)</f>
        <v>Assetto del territorio ed edilizia abitativa</v>
      </c>
      <c r="D231" s="17">
        <f>VALUE(CONCATENATE(B231,MID(A231,4,2)))</f>
        <v>802</v>
      </c>
      <c r="E231" s="17" t="str">
        <f>VLOOKUP(D231,Programmi[],3,FALSE)</f>
        <v>Edilizia residenziale pubblica e locale e piani di edilizia economico-popolare</v>
      </c>
      <c r="F231" s="17" t="str">
        <f>MID(A231,7,1)</f>
        <v>1</v>
      </c>
      <c r="G231" t="str">
        <f>VLOOKUP(VALUE(F231),Titoli[],2,FALSE)</f>
        <v>Spese Correnti</v>
      </c>
      <c r="H231" s="110">
        <v>4155</v>
      </c>
      <c r="I231" s="8">
        <v>0</v>
      </c>
      <c r="J231" s="9" t="s">
        <v>495</v>
      </c>
      <c r="K231" s="142">
        <v>9000</v>
      </c>
      <c r="L231" s="151">
        <v>6500</v>
      </c>
      <c r="M231" s="151">
        <v>6000</v>
      </c>
      <c r="N231" s="151">
        <v>6000</v>
      </c>
      <c r="O231" s="151">
        <v>6000</v>
      </c>
      <c r="P231" t="s">
        <v>33</v>
      </c>
    </row>
    <row r="232" spans="1:16" s="17" customFormat="1" x14ac:dyDescent="0.25">
      <c r="A232" t="s">
        <v>496</v>
      </c>
      <c r="B232" s="17" t="str">
        <f>MID(A232,1,2)</f>
        <v>08</v>
      </c>
      <c r="C232" s="17" t="str">
        <f>VLOOKUP(VALUE(B232),Missioni[],2,FALSE)</f>
        <v>Assetto del territorio ed edilizia abitativa</v>
      </c>
      <c r="D232" s="17">
        <f>VALUE(CONCATENATE(B232,MID(A232,4,2)))</f>
        <v>802</v>
      </c>
      <c r="E232" s="17" t="str">
        <f>VLOOKUP(D232,Programmi[],3,FALSE)</f>
        <v>Edilizia residenziale pubblica e locale e piani di edilizia economico-popolare</v>
      </c>
      <c r="F232" s="17" t="str">
        <f>MID(A232,7,1)</f>
        <v>1</v>
      </c>
      <c r="G232" t="str">
        <f>VLOOKUP(VALUE(F232),Titoli[],2,FALSE)</f>
        <v>Spese Correnti</v>
      </c>
      <c r="H232" s="110">
        <v>4158</v>
      </c>
      <c r="I232" s="8">
        <v>0</v>
      </c>
      <c r="J232" s="9" t="s">
        <v>497</v>
      </c>
      <c r="K232" s="142">
        <v>300</v>
      </c>
      <c r="L232" s="151">
        <v>300</v>
      </c>
      <c r="M232" s="151">
        <v>300</v>
      </c>
      <c r="N232" s="151">
        <v>300</v>
      </c>
      <c r="O232" s="151">
        <v>300</v>
      </c>
      <c r="P232" t="s">
        <v>33</v>
      </c>
    </row>
    <row r="233" spans="1:16" s="17" customFormat="1" x14ac:dyDescent="0.25">
      <c r="A233" t="s">
        <v>492</v>
      </c>
      <c r="B233" s="17" t="str">
        <f>MID(A233,1,2)</f>
        <v>08</v>
      </c>
      <c r="C233" s="17" t="str">
        <f>VLOOKUP(VALUE(B233),Missioni[],2,FALSE)</f>
        <v>Assetto del territorio ed edilizia abitativa</v>
      </c>
      <c r="D233" s="17">
        <f>VALUE(CONCATENATE(B233,MID(A233,4,2)))</f>
        <v>802</v>
      </c>
      <c r="E233" s="17" t="str">
        <f>VLOOKUP(D233,Programmi[],3,FALSE)</f>
        <v>Edilizia residenziale pubblica e locale e piani di edilizia economico-popolare</v>
      </c>
      <c r="F233" s="17" t="str">
        <f>MID(A233,7,1)</f>
        <v>1</v>
      </c>
      <c r="G233" t="str">
        <f>VLOOKUP(VALUE(F233),Titoli[],2,FALSE)</f>
        <v>Spese Correnti</v>
      </c>
      <c r="H233" s="110">
        <v>4160</v>
      </c>
      <c r="I233" s="8">
        <v>0</v>
      </c>
      <c r="J233" s="9" t="s">
        <v>498</v>
      </c>
      <c r="K233" s="142">
        <v>3500</v>
      </c>
      <c r="L233" s="151">
        <v>2500</v>
      </c>
      <c r="M233" s="151">
        <v>2500</v>
      </c>
      <c r="N233" s="151">
        <v>2500</v>
      </c>
      <c r="O233" s="151">
        <v>2500</v>
      </c>
      <c r="P233" t="s">
        <v>33</v>
      </c>
    </row>
    <row r="234" spans="1:16" s="17" customFormat="1" ht="30" x14ac:dyDescent="0.25">
      <c r="A234" t="s">
        <v>499</v>
      </c>
      <c r="B234" s="17" t="str">
        <f>MID(A234,1,2)</f>
        <v>08</v>
      </c>
      <c r="C234" s="17" t="str">
        <f>VLOOKUP(VALUE(B234),Missioni[],2,FALSE)</f>
        <v>Assetto del territorio ed edilizia abitativa</v>
      </c>
      <c r="D234" s="17">
        <f>VALUE(CONCATENATE(B234,MID(A234,4,2)))</f>
        <v>802</v>
      </c>
      <c r="E234" s="17" t="str">
        <f>VLOOKUP(D234,Programmi[],3,FALSE)</f>
        <v>Edilizia residenziale pubblica e locale e piani di edilizia economico-popolare</v>
      </c>
      <c r="F234" s="17" t="str">
        <f>MID(A234,7,1)</f>
        <v>1</v>
      </c>
      <c r="G234" t="str">
        <f>VLOOKUP(VALUE(F234),Titoli[],2,FALSE)</f>
        <v>Spese Correnti</v>
      </c>
      <c r="H234" s="110">
        <v>4163</v>
      </c>
      <c r="I234" s="8">
        <v>0</v>
      </c>
      <c r="J234" s="9" t="s">
        <v>500</v>
      </c>
      <c r="K234" s="142">
        <v>2000</v>
      </c>
      <c r="L234" s="151">
        <v>2000</v>
      </c>
      <c r="M234" s="151">
        <v>2000</v>
      </c>
      <c r="N234" s="151">
        <v>2000</v>
      </c>
      <c r="O234" s="151">
        <v>2000</v>
      </c>
      <c r="P234" t="s">
        <v>33</v>
      </c>
    </row>
    <row r="235" spans="1:16" s="17" customFormat="1" x14ac:dyDescent="0.25">
      <c r="A235" t="s">
        <v>845</v>
      </c>
      <c r="B235" s="17" t="str">
        <f>MID(A235,1,2)</f>
        <v>08</v>
      </c>
      <c r="C235" s="17" t="str">
        <f>VLOOKUP(VALUE(B235),Missioni[],2,FALSE)</f>
        <v>Assetto del territorio ed edilizia abitativa</v>
      </c>
      <c r="D235" s="17">
        <f>VALUE(CONCATENATE(B235,MID(A235,4,2)))</f>
        <v>802</v>
      </c>
      <c r="E235" s="17" t="str">
        <f>VLOOKUP(D235,Programmi[],3,FALSE)</f>
        <v>Edilizia residenziale pubblica e locale e piani di edilizia economico-popolare</v>
      </c>
      <c r="F235" s="17" t="str">
        <f>MID(A235,7,1)</f>
        <v>1</v>
      </c>
      <c r="G235" t="str">
        <f>VLOOKUP(VALUE(F235),Titoli[],2,FALSE)</f>
        <v>Spese Correnti</v>
      </c>
      <c r="H235" s="110">
        <v>4185</v>
      </c>
      <c r="I235" s="8">
        <v>0</v>
      </c>
      <c r="J235" s="9" t="s">
        <v>846</v>
      </c>
      <c r="K235" s="142">
        <v>3700</v>
      </c>
      <c r="L235" s="151">
        <v>6000</v>
      </c>
      <c r="M235" s="151">
        <v>7000</v>
      </c>
      <c r="N235" s="151">
        <v>7000</v>
      </c>
      <c r="O235" s="151">
        <v>7000</v>
      </c>
      <c r="P235" t="s">
        <v>33</v>
      </c>
    </row>
    <row r="236" spans="1:16" s="17" customFormat="1" x14ac:dyDescent="0.25">
      <c r="A236" t="s">
        <v>486</v>
      </c>
      <c r="B236" s="17" t="str">
        <f>MID(A236,1,2)</f>
        <v>05</v>
      </c>
      <c r="C236" s="17" t="str">
        <f>VLOOKUP(VALUE(B236),Missioni[],2,FALSE)</f>
        <v>Tutela e valorizzazione dei beni e delle attività culturali</v>
      </c>
      <c r="D236" s="17">
        <f>VALUE(CONCATENATE(B236,MID(A236,4,2)))</f>
        <v>502</v>
      </c>
      <c r="E236" s="17" t="str">
        <f>VLOOKUP(D236,Programmi[],3,FALSE)</f>
        <v>Attività culturali e interventi diversi nel settore culturale</v>
      </c>
      <c r="F236" s="17" t="str">
        <f>MID(A236,7,1)</f>
        <v>1</v>
      </c>
      <c r="G236" t="str">
        <f>VLOOKUP(VALUE(F236),Titoli[],2,FALSE)</f>
        <v>Spese Correnti</v>
      </c>
      <c r="H236" s="110">
        <v>4186</v>
      </c>
      <c r="I236" s="8">
        <v>0</v>
      </c>
      <c r="J236" s="9" t="s">
        <v>501</v>
      </c>
      <c r="K236" s="142"/>
      <c r="L236" s="151">
        <v>0</v>
      </c>
      <c r="M236" s="151">
        <v>10000</v>
      </c>
      <c r="N236" s="160">
        <v>10000</v>
      </c>
      <c r="O236" s="151">
        <v>10000</v>
      </c>
      <c r="P236" t="s">
        <v>33</v>
      </c>
    </row>
    <row r="237" spans="1:16" s="17" customFormat="1" x14ac:dyDescent="0.25">
      <c r="A237" t="s">
        <v>502</v>
      </c>
      <c r="B237" s="17" t="str">
        <f>MID(A237,1,2)</f>
        <v>12</v>
      </c>
      <c r="C237" s="17" t="str">
        <f>VLOOKUP(VALUE(B237),Missioni[],2,FALSE)</f>
        <v>Diritti sociali, politiche sociali e famiglia</v>
      </c>
      <c r="D237" s="17">
        <f>VALUE(CONCATENATE(B237,MID(A237,4,2)))</f>
        <v>1206</v>
      </c>
      <c r="E237" s="17" t="str">
        <f>VLOOKUP(D237,Programmi[],3,FALSE)</f>
        <v>Interventi per il diritto alla casa</v>
      </c>
      <c r="F237" s="17" t="str">
        <f>MID(A237,7,1)</f>
        <v>1</v>
      </c>
      <c r="G237" t="str">
        <f>VLOOKUP(VALUE(F237),Titoli[],2,FALSE)</f>
        <v>Spese Correnti</v>
      </c>
      <c r="H237" s="110">
        <v>4193</v>
      </c>
      <c r="I237" s="8">
        <v>0</v>
      </c>
      <c r="J237" s="9" t="s">
        <v>503</v>
      </c>
      <c r="K237" s="142">
        <v>10000</v>
      </c>
      <c r="L237" s="151">
        <v>10000</v>
      </c>
      <c r="M237" s="151">
        <v>10000</v>
      </c>
      <c r="N237" s="151">
        <v>10000</v>
      </c>
      <c r="O237" s="151">
        <v>10000</v>
      </c>
      <c r="P237" t="s">
        <v>33</v>
      </c>
    </row>
    <row r="238" spans="1:16" s="17" customFormat="1" x14ac:dyDescent="0.25">
      <c r="A238" t="s">
        <v>7580</v>
      </c>
      <c r="B238" s="17" t="str">
        <f>MID(A238,1,2)</f>
        <v>12</v>
      </c>
      <c r="C238" s="17" t="str">
        <f>VLOOKUP(VALUE(B238),Missioni[],2,FALSE)</f>
        <v>Diritti sociali, politiche sociali e famiglia</v>
      </c>
      <c r="D238" s="17">
        <f>VALUE(CONCATENATE(B238,MID(A238,4,2)))</f>
        <v>1205</v>
      </c>
      <c r="E238" s="17" t="str">
        <f>VLOOKUP(D238,Programmi[],3,FALSE)</f>
        <v>Interventi  per le famiglie</v>
      </c>
      <c r="F238" s="17" t="str">
        <f>MID(A238,7,1)</f>
        <v>1</v>
      </c>
      <c r="G238" t="str">
        <f>VLOOKUP(VALUE(F238),Titoli[],2,FALSE)</f>
        <v>Spese Correnti</v>
      </c>
      <c r="H238" s="110">
        <v>4194</v>
      </c>
      <c r="I238" s="8">
        <v>0</v>
      </c>
      <c r="J238" s="9" t="s">
        <v>7579</v>
      </c>
      <c r="K238" s="142">
        <v>60601</v>
      </c>
      <c r="L238" s="151">
        <v>78949</v>
      </c>
      <c r="M238" s="151">
        <v>90000</v>
      </c>
      <c r="N238" s="151">
        <v>90000</v>
      </c>
      <c r="O238" s="151">
        <v>90000</v>
      </c>
      <c r="P238" t="s">
        <v>33</v>
      </c>
    </row>
    <row r="239" spans="1:16" s="17" customFormat="1" x14ac:dyDescent="0.25">
      <c r="A239" t="s">
        <v>504</v>
      </c>
      <c r="B239" s="17" t="str">
        <f>MID(A239,1,2)</f>
        <v>06</v>
      </c>
      <c r="C239" s="17" t="str">
        <f>VLOOKUP(VALUE(B239),Missioni[],2,FALSE)</f>
        <v>Politiche giovanili, sport e tempo libero</v>
      </c>
      <c r="D239" s="17">
        <f>VALUE(CONCATENATE(B239,MID(A239,4,2)))</f>
        <v>602</v>
      </c>
      <c r="E239" s="17" t="str">
        <f>VLOOKUP(D239,Programmi[],3,FALSE)</f>
        <v>Giovani</v>
      </c>
      <c r="F239" s="17" t="str">
        <f>MID(A239,7,1)</f>
        <v>1</v>
      </c>
      <c r="G239" t="str">
        <f>VLOOKUP(VALUE(F239),Titoli[],2,FALSE)</f>
        <v>Spese Correnti</v>
      </c>
      <c r="H239" s="110">
        <v>4195</v>
      </c>
      <c r="I239" s="8">
        <v>0</v>
      </c>
      <c r="J239" s="9" t="s">
        <v>505</v>
      </c>
      <c r="K239" s="142">
        <v>25000</v>
      </c>
      <c r="L239" s="151">
        <v>25000</v>
      </c>
      <c r="M239" s="151">
        <v>30000</v>
      </c>
      <c r="N239" s="151">
        <v>30000</v>
      </c>
      <c r="O239" s="151">
        <v>30000</v>
      </c>
      <c r="P239" t="s">
        <v>33</v>
      </c>
    </row>
    <row r="240" spans="1:16" s="17" customFormat="1" x14ac:dyDescent="0.25">
      <c r="A240" t="s">
        <v>506</v>
      </c>
      <c r="B240" s="17" t="str">
        <f>MID(A240,1,2)</f>
        <v>08</v>
      </c>
      <c r="C240" s="17" t="str">
        <f>VLOOKUP(VALUE(B240),Missioni[],2,FALSE)</f>
        <v>Assetto del territorio ed edilizia abitativa</v>
      </c>
      <c r="D240" s="17">
        <f>VALUE(CONCATENATE(B240,MID(A240,4,2)))</f>
        <v>801</v>
      </c>
      <c r="E240" s="17" t="str">
        <f>VLOOKUP(D240,Programmi[],3,FALSE)</f>
        <v>Urbanistica e assetto del territorio</v>
      </c>
      <c r="F240" s="17" t="str">
        <f>MID(A240,7,1)</f>
        <v>1</v>
      </c>
      <c r="G240" t="str">
        <f>VLOOKUP(VALUE(F240),Titoli[],2,FALSE)</f>
        <v>Spese Correnti</v>
      </c>
      <c r="H240" s="110">
        <v>4290</v>
      </c>
      <c r="I240" s="8">
        <v>0</v>
      </c>
      <c r="J240" s="9" t="s">
        <v>507</v>
      </c>
      <c r="K240" s="142">
        <v>1500</v>
      </c>
      <c r="L240" s="151">
        <v>1500</v>
      </c>
      <c r="M240" s="151">
        <v>1500</v>
      </c>
      <c r="N240" s="151">
        <v>1500</v>
      </c>
      <c r="O240" s="151">
        <v>1500</v>
      </c>
      <c r="P240" t="s">
        <v>7654</v>
      </c>
    </row>
    <row r="241" spans="1:16" s="17" customFormat="1" x14ac:dyDescent="0.25">
      <c r="A241" t="s">
        <v>508</v>
      </c>
      <c r="B241" s="17" t="str">
        <f>MID(A241,1,2)</f>
        <v>11</v>
      </c>
      <c r="C241" s="17" t="str">
        <f>VLOOKUP(VALUE(B241),Missioni[],2,FALSE)</f>
        <v>Soccorso civile</v>
      </c>
      <c r="D241" s="17">
        <f>VALUE(CONCATENATE(B241,MID(A241,4,2)))</f>
        <v>1101</v>
      </c>
      <c r="E241" s="17" t="str">
        <f>VLOOKUP(D241,Programmi[],3,FALSE)</f>
        <v>Sistema di protezione civile</v>
      </c>
      <c r="F241" s="17" t="str">
        <f>MID(A241,7,1)</f>
        <v>1</v>
      </c>
      <c r="G241" t="str">
        <f>VLOOKUP(VALUE(F241),Titoli[],2,FALSE)</f>
        <v>Spese Correnti</v>
      </c>
      <c r="H241" s="110">
        <v>4291</v>
      </c>
      <c r="I241" s="8">
        <v>0</v>
      </c>
      <c r="J241" s="9" t="s">
        <v>509</v>
      </c>
      <c r="K241" s="142">
        <v>13000</v>
      </c>
      <c r="L241" s="151">
        <v>13000</v>
      </c>
      <c r="M241" s="151">
        <v>16000</v>
      </c>
      <c r="N241" s="151">
        <v>16000</v>
      </c>
      <c r="O241" s="151">
        <v>16000</v>
      </c>
      <c r="P241" t="s">
        <v>7654</v>
      </c>
    </row>
    <row r="242" spans="1:16" s="17" customFormat="1" ht="30" x14ac:dyDescent="0.25">
      <c r="A242" t="s">
        <v>510</v>
      </c>
      <c r="B242" s="17" t="str">
        <f>MID(A242,1,2)</f>
        <v>01</v>
      </c>
      <c r="C242" s="17" t="str">
        <f>VLOOKUP(VALUE(B242),Missioni[],2,FALSE)</f>
        <v xml:space="preserve">Servizi istituzionali,  generali e di gestione </v>
      </c>
      <c r="D242" s="17">
        <f>VALUE(CONCATENATE(B242,MID(A242,4,2)))</f>
        <v>105</v>
      </c>
      <c r="E242" s="17" t="str">
        <f>VLOOKUP(D242,Programmi[],3,FALSE)</f>
        <v>Gestione dei beni demaniali e patrimoniali</v>
      </c>
      <c r="F242" s="17" t="str">
        <f>MID(A242,7,1)</f>
        <v>1</v>
      </c>
      <c r="G242" t="str">
        <f>VLOOKUP(VALUE(F242),Titoli[],2,FALSE)</f>
        <v>Spese Correnti</v>
      </c>
      <c r="H242" s="110">
        <v>4292</v>
      </c>
      <c r="I242" s="8">
        <v>0</v>
      </c>
      <c r="J242" s="9" t="s">
        <v>511</v>
      </c>
      <c r="K242" s="142">
        <v>4000</v>
      </c>
      <c r="L242" s="151">
        <v>6000</v>
      </c>
      <c r="M242" s="151">
        <v>3000</v>
      </c>
      <c r="N242" s="151">
        <v>3000</v>
      </c>
      <c r="O242" s="151">
        <v>3000</v>
      </c>
      <c r="P242" t="s">
        <v>7654</v>
      </c>
    </row>
    <row r="243" spans="1:16" s="17" customFormat="1" x14ac:dyDescent="0.25">
      <c r="A243" t="s">
        <v>512</v>
      </c>
      <c r="B243" s="17" t="str">
        <f>MID(A243,1,2)</f>
        <v>08</v>
      </c>
      <c r="C243" s="17" t="str">
        <f>VLOOKUP(VALUE(B243),Missioni[],2,FALSE)</f>
        <v>Assetto del territorio ed edilizia abitativa</v>
      </c>
      <c r="D243" s="17">
        <f>VALUE(CONCATENATE(B243,MID(A243,4,2)))</f>
        <v>801</v>
      </c>
      <c r="E243" s="17" t="str">
        <f>VLOOKUP(D243,Programmi[],3,FALSE)</f>
        <v>Urbanistica e assetto del territorio</v>
      </c>
      <c r="F243" s="17" t="str">
        <f>MID(A243,7,1)</f>
        <v>1</v>
      </c>
      <c r="G243" t="str">
        <f>VLOOKUP(VALUE(F243),Titoli[],2,FALSE)</f>
        <v>Spese Correnti</v>
      </c>
      <c r="H243" s="110">
        <v>4296</v>
      </c>
      <c r="I243" s="8">
        <v>0</v>
      </c>
      <c r="J243" s="9" t="s">
        <v>513</v>
      </c>
      <c r="K243" s="142">
        <v>1000</v>
      </c>
      <c r="L243" s="151">
        <v>1000</v>
      </c>
      <c r="M243" s="151">
        <v>1000</v>
      </c>
      <c r="N243" s="151">
        <v>1000</v>
      </c>
      <c r="O243" s="151">
        <v>1000</v>
      </c>
      <c r="P243" t="s">
        <v>7654</v>
      </c>
    </row>
    <row r="244" spans="1:16" s="17" customFormat="1" ht="30" x14ac:dyDescent="0.25">
      <c r="A244" t="s">
        <v>460</v>
      </c>
      <c r="B244" s="17" t="str">
        <f>MID(A244,1,2)</f>
        <v>05</v>
      </c>
      <c r="C244" s="17" t="str">
        <f>VLOOKUP(VALUE(B244),Missioni[],2,FALSE)</f>
        <v>Tutela e valorizzazione dei beni e delle attività culturali</v>
      </c>
      <c r="D244" s="17">
        <f>VALUE(CONCATENATE(B244,MID(A244,4,2)))</f>
        <v>502</v>
      </c>
      <c r="E244" s="17" t="str">
        <f>VLOOKUP(D244,Programmi[],3,FALSE)</f>
        <v>Attività culturali e interventi diversi nel settore culturale</v>
      </c>
      <c r="F244" s="17" t="str">
        <f>MID(A244,7,1)</f>
        <v>1</v>
      </c>
      <c r="G244" t="str">
        <f>VLOOKUP(VALUE(F244),Titoli[],2,FALSE)</f>
        <v>Spese Correnti</v>
      </c>
      <c r="H244" s="110">
        <v>4298</v>
      </c>
      <c r="I244" s="8">
        <v>0</v>
      </c>
      <c r="J244" s="9" t="s">
        <v>7450</v>
      </c>
      <c r="K244" s="142"/>
      <c r="L244" s="151"/>
      <c r="M244" s="151"/>
      <c r="N244" s="151"/>
      <c r="O244" s="151"/>
      <c r="P244" t="s">
        <v>31</v>
      </c>
    </row>
    <row r="245" spans="1:16" s="17" customFormat="1" x14ac:dyDescent="0.25">
      <c r="A245" t="s">
        <v>514</v>
      </c>
      <c r="B245" s="17" t="str">
        <f>MID(A245,1,2)</f>
        <v>01</v>
      </c>
      <c r="C245" s="17" t="str">
        <f>VLOOKUP(VALUE(B245),Missioni[],2,FALSE)</f>
        <v xml:space="preserve">Servizi istituzionali,  generali e di gestione </v>
      </c>
      <c r="D245" s="17">
        <f>VALUE(CONCATENATE(B245,MID(A245,4,2)))</f>
        <v>105</v>
      </c>
      <c r="E245" s="17" t="str">
        <f>VLOOKUP(D245,Programmi[],3,FALSE)</f>
        <v>Gestione dei beni demaniali e patrimoniali</v>
      </c>
      <c r="F245" s="17" t="str">
        <f>MID(A245,7,1)</f>
        <v>1</v>
      </c>
      <c r="G245" t="str">
        <f>VLOOKUP(VALUE(F245),Titoli[],2,FALSE)</f>
        <v>Spese Correnti</v>
      </c>
      <c r="H245" s="110">
        <v>4320</v>
      </c>
      <c r="I245" s="8">
        <v>0</v>
      </c>
      <c r="J245" s="9" t="s">
        <v>515</v>
      </c>
      <c r="K245" s="142">
        <v>8500</v>
      </c>
      <c r="L245" s="151">
        <v>8500</v>
      </c>
      <c r="M245" s="151">
        <v>8500</v>
      </c>
      <c r="N245" s="151">
        <v>8500</v>
      </c>
      <c r="O245" s="151">
        <v>8500</v>
      </c>
      <c r="P245" t="s">
        <v>7654</v>
      </c>
    </row>
    <row r="246" spans="1:16" s="17" customFormat="1" x14ac:dyDescent="0.25">
      <c r="A246" t="s">
        <v>516</v>
      </c>
      <c r="B246" s="17" t="str">
        <f>MID(A246,1,2)</f>
        <v>09</v>
      </c>
      <c r="C246" s="17" t="str">
        <f>VLOOKUP(VALUE(B246),Missioni[],2,FALSE)</f>
        <v>Sviluppo sostenibile e tutela del territorio e dell'ambiente</v>
      </c>
      <c r="D246" s="17">
        <f>VALUE(CONCATENATE(B246,MID(A246,4,2)))</f>
        <v>902</v>
      </c>
      <c r="E246" s="17" t="str">
        <f>VLOOKUP(D246,Programmi[],3,FALSE)</f>
        <v>Tutela, valorizzazione e recupero ambientale</v>
      </c>
      <c r="F246" s="17" t="str">
        <f>MID(A246,7,1)</f>
        <v>1</v>
      </c>
      <c r="G246" t="str">
        <f>VLOOKUP(VALUE(F246),Titoli[],2,FALSE)</f>
        <v>Spese Correnti</v>
      </c>
      <c r="H246" s="110">
        <v>4323</v>
      </c>
      <c r="I246" s="8">
        <v>0</v>
      </c>
      <c r="J246" s="9" t="s">
        <v>517</v>
      </c>
      <c r="K246" s="142">
        <v>500</v>
      </c>
      <c r="L246" s="151">
        <v>500</v>
      </c>
      <c r="M246" s="151">
        <v>500</v>
      </c>
      <c r="N246" s="151">
        <v>500</v>
      </c>
      <c r="O246" s="151">
        <v>500</v>
      </c>
      <c r="P246" t="s">
        <v>7654</v>
      </c>
    </row>
    <row r="247" spans="1:16" s="17" customFormat="1" x14ac:dyDescent="0.25">
      <c r="A247" t="s">
        <v>847</v>
      </c>
      <c r="B247" s="17" t="str">
        <f>MID(A247,1,2)</f>
        <v>01</v>
      </c>
      <c r="C247" s="17" t="str">
        <f>VLOOKUP(VALUE(B247),Missioni[],2,FALSE)</f>
        <v xml:space="preserve">Servizi istituzionali,  generali e di gestione </v>
      </c>
      <c r="D247" s="17">
        <f>VALUE(CONCATENATE(B247,MID(A247,4,2)))</f>
        <v>111</v>
      </c>
      <c r="E247" s="17" t="str">
        <f>VLOOKUP(D247,Programmi[],3,FALSE)</f>
        <v>Altri servizi generali</v>
      </c>
      <c r="F247" s="17" t="str">
        <f>MID(A247,7,1)</f>
        <v>2</v>
      </c>
      <c r="G247" t="str">
        <f>VLOOKUP(VALUE(F247),Titoli[],2,FALSE)</f>
        <v>Spese in conto capitale</v>
      </c>
      <c r="H247" s="110">
        <v>4325</v>
      </c>
      <c r="I247" s="8">
        <v>0</v>
      </c>
      <c r="J247" s="9" t="s">
        <v>848</v>
      </c>
      <c r="K247" s="142"/>
      <c r="L247" s="151"/>
      <c r="M247" s="151"/>
      <c r="N247" s="151"/>
      <c r="O247" s="151"/>
      <c r="P247" t="s">
        <v>7654</v>
      </c>
    </row>
    <row r="248" spans="1:16" s="17" customFormat="1" x14ac:dyDescent="0.25">
      <c r="A248" t="s">
        <v>518</v>
      </c>
      <c r="B248" s="17" t="str">
        <f>MID(A248,1,2)</f>
        <v>12</v>
      </c>
      <c r="C248" s="17" t="str">
        <f>VLOOKUP(VALUE(B248),Missioni[],2,FALSE)</f>
        <v>Diritti sociali, politiche sociali e famiglia</v>
      </c>
      <c r="D248" s="17">
        <f>VALUE(CONCATENATE(B248,MID(A248,4,2)))</f>
        <v>1209</v>
      </c>
      <c r="E248" s="17" t="str">
        <f>VLOOKUP(D248,Programmi[],3,FALSE)</f>
        <v>Servizio necroscopico e cimiteriale</v>
      </c>
      <c r="F248" s="17" t="str">
        <f>MID(A248,7,1)</f>
        <v>1</v>
      </c>
      <c r="G248" t="str">
        <f>VLOOKUP(VALUE(F248),Titoli[],2,FALSE)</f>
        <v>Spese Correnti</v>
      </c>
      <c r="H248" s="110">
        <v>5180</v>
      </c>
      <c r="I248" s="8">
        <v>0</v>
      </c>
      <c r="J248" s="9" t="s">
        <v>519</v>
      </c>
      <c r="K248" s="142">
        <v>13000</v>
      </c>
      <c r="L248" s="151">
        <v>13500</v>
      </c>
      <c r="M248" s="151">
        <v>14000</v>
      </c>
      <c r="N248" s="151">
        <v>14000</v>
      </c>
      <c r="O248" s="151">
        <v>14000</v>
      </c>
      <c r="P248" t="s">
        <v>7654</v>
      </c>
    </row>
    <row r="249" spans="1:16" s="17" customFormat="1" x14ac:dyDescent="0.25">
      <c r="A249" t="s">
        <v>520</v>
      </c>
      <c r="B249" s="17" t="str">
        <f>MID(A249,1,2)</f>
        <v>12</v>
      </c>
      <c r="C249" s="17" t="str">
        <f>VLOOKUP(VALUE(B249),Missioni[],2,FALSE)</f>
        <v>Diritti sociali, politiche sociali e famiglia</v>
      </c>
      <c r="D249" s="17">
        <f>VALUE(CONCATENATE(B249,MID(A249,4,2)))</f>
        <v>1209</v>
      </c>
      <c r="E249" s="17" t="str">
        <f>VLOOKUP(D249,Programmi[],3,FALSE)</f>
        <v>Servizio necroscopico e cimiteriale</v>
      </c>
      <c r="F249" s="17" t="str">
        <f>MID(A249,7,1)</f>
        <v>1</v>
      </c>
      <c r="G249" t="str">
        <f>VLOOKUP(VALUE(F249),Titoli[],2,FALSE)</f>
        <v>Spese Correnti</v>
      </c>
      <c r="H249" s="110">
        <v>5182</v>
      </c>
      <c r="I249" s="8">
        <v>0</v>
      </c>
      <c r="J249" s="9" t="s">
        <v>521</v>
      </c>
      <c r="K249" s="142">
        <v>79000</v>
      </c>
      <c r="L249" s="151">
        <v>79000</v>
      </c>
      <c r="M249" s="151">
        <v>84300</v>
      </c>
      <c r="N249" s="151">
        <v>84300</v>
      </c>
      <c r="O249" s="151">
        <v>84300</v>
      </c>
      <c r="P249" t="s">
        <v>7654</v>
      </c>
    </row>
    <row r="250" spans="1:16" s="17" customFormat="1" x14ac:dyDescent="0.25">
      <c r="A250" t="s">
        <v>522</v>
      </c>
      <c r="B250" s="17" t="str">
        <f>MID(A250,1,2)</f>
        <v>12</v>
      </c>
      <c r="C250" s="17" t="str">
        <f>VLOOKUP(VALUE(B250),Missioni[],2,FALSE)</f>
        <v>Diritti sociali, politiche sociali e famiglia</v>
      </c>
      <c r="D250" s="17">
        <f>VALUE(CONCATENATE(B250,MID(A250,4,2)))</f>
        <v>1209</v>
      </c>
      <c r="E250" s="17" t="str">
        <f>VLOOKUP(D250,Programmi[],3,FALSE)</f>
        <v>Servizio necroscopico e cimiteriale</v>
      </c>
      <c r="F250" s="17" t="str">
        <f>MID(A250,7,1)</f>
        <v>1</v>
      </c>
      <c r="G250" t="str">
        <f>VLOOKUP(VALUE(F250),Titoli[],2,FALSE)</f>
        <v>Spese Correnti</v>
      </c>
      <c r="H250" s="110">
        <v>5192</v>
      </c>
      <c r="I250" s="8">
        <v>0</v>
      </c>
      <c r="J250" s="9" t="s">
        <v>523</v>
      </c>
      <c r="K250" s="142">
        <v>1700</v>
      </c>
      <c r="L250" s="151">
        <v>1400</v>
      </c>
      <c r="M250" s="151">
        <v>1400</v>
      </c>
      <c r="N250" s="151">
        <v>1400</v>
      </c>
      <c r="O250" s="151">
        <v>1400</v>
      </c>
      <c r="P250" t="s">
        <v>7654</v>
      </c>
    </row>
    <row r="251" spans="1:16" s="17" customFormat="1" x14ac:dyDescent="0.25">
      <c r="A251" t="s">
        <v>524</v>
      </c>
      <c r="B251" s="17" t="str">
        <f>MID(A251,1,2)</f>
        <v>11</v>
      </c>
      <c r="C251" s="17" t="str">
        <f>VLOOKUP(VALUE(B251),Missioni[],2,FALSE)</f>
        <v>Soccorso civile</v>
      </c>
      <c r="D251" s="17">
        <f>VALUE(CONCATENATE(B251,MID(A251,4,2)))</f>
        <v>1101</v>
      </c>
      <c r="E251" s="17" t="str">
        <f>VLOOKUP(D251,Programmi[],3,FALSE)</f>
        <v>Sistema di protezione civile</v>
      </c>
      <c r="F251" s="17" t="str">
        <f>MID(A251,7,1)</f>
        <v>1</v>
      </c>
      <c r="G251" t="str">
        <f>VLOOKUP(VALUE(F251),Titoli[],2,FALSE)</f>
        <v>Spese Correnti</v>
      </c>
      <c r="H251" s="110">
        <v>5300</v>
      </c>
      <c r="I251" s="8">
        <v>0</v>
      </c>
      <c r="J251" s="9" t="s">
        <v>525</v>
      </c>
      <c r="K251" s="142">
        <v>3200</v>
      </c>
      <c r="L251" s="151">
        <v>1300</v>
      </c>
      <c r="M251" s="151">
        <v>1300</v>
      </c>
      <c r="N251" s="151">
        <v>1300</v>
      </c>
      <c r="O251" s="151">
        <v>1300</v>
      </c>
      <c r="P251" t="s">
        <v>7654</v>
      </c>
    </row>
    <row r="252" spans="1:16" s="17" customFormat="1" x14ac:dyDescent="0.25">
      <c r="A252" t="s">
        <v>7621</v>
      </c>
      <c r="B252" s="17" t="str">
        <f>MID(A252,1,2)</f>
        <v>11</v>
      </c>
      <c r="C252" s="17" t="str">
        <f>VLOOKUP(VALUE(B252),Missioni[],2,FALSE)</f>
        <v>Soccorso civile</v>
      </c>
      <c r="D252" s="17">
        <f>VALUE(CONCATENATE(B252,MID(A252,4,2)))</f>
        <v>1101</v>
      </c>
      <c r="E252" s="17" t="str">
        <f>VLOOKUP(D252,Programmi[],3,FALSE)</f>
        <v>Sistema di protezione civile</v>
      </c>
      <c r="F252" s="17" t="str">
        <f>MID(A252,7,1)</f>
        <v>1</v>
      </c>
      <c r="G252" t="str">
        <f>VLOOKUP(VALUE(F252),Titoli[],2,FALSE)</f>
        <v>Spese Correnti</v>
      </c>
      <c r="H252" s="110">
        <v>5301</v>
      </c>
      <c r="I252" s="8">
        <v>0</v>
      </c>
      <c r="J252" s="9" t="s">
        <v>7620</v>
      </c>
      <c r="K252" s="142">
        <v>1700</v>
      </c>
      <c r="L252" s="151">
        <v>2100</v>
      </c>
      <c r="M252" s="151">
        <v>2100</v>
      </c>
      <c r="N252" s="151">
        <v>2100</v>
      </c>
      <c r="O252" s="151">
        <v>2100</v>
      </c>
      <c r="P252" t="s">
        <v>7574</v>
      </c>
    </row>
    <row r="253" spans="1:16" s="17" customFormat="1" x14ac:dyDescent="0.25">
      <c r="A253" t="s">
        <v>526</v>
      </c>
      <c r="B253" s="17" t="str">
        <f>MID(A253,1,2)</f>
        <v>09</v>
      </c>
      <c r="C253" s="17" t="str">
        <f>VLOOKUP(VALUE(B253),Missioni[],2,FALSE)</f>
        <v>Sviluppo sostenibile e tutela del territorio e dell'ambiente</v>
      </c>
      <c r="D253" s="17">
        <f>VALUE(CONCATENATE(B253,MID(A253,4,2)))</f>
        <v>904</v>
      </c>
      <c r="E253" s="17" t="str">
        <f>VLOOKUP(D253,Programmi[],3,FALSE)</f>
        <v>Servizio idrico integrato</v>
      </c>
      <c r="F253" s="17" t="str">
        <f>MID(A253,7,1)</f>
        <v>1</v>
      </c>
      <c r="G253" t="str">
        <f>VLOOKUP(VALUE(F253),Titoli[],2,FALSE)</f>
        <v>Spese Correnti</v>
      </c>
      <c r="H253" s="110">
        <v>5415</v>
      </c>
      <c r="I253" s="8">
        <v>0</v>
      </c>
      <c r="J253" s="9" t="s">
        <v>527</v>
      </c>
      <c r="K253" s="142">
        <v>16174</v>
      </c>
      <c r="L253" s="151">
        <v>8000</v>
      </c>
      <c r="M253" s="151">
        <v>8000</v>
      </c>
      <c r="N253" s="151">
        <v>8000</v>
      </c>
      <c r="O253" s="151">
        <v>8000</v>
      </c>
      <c r="P253" t="s">
        <v>7654</v>
      </c>
    </row>
    <row r="254" spans="1:16" s="17" customFormat="1" x14ac:dyDescent="0.25">
      <c r="A254" t="s">
        <v>528</v>
      </c>
      <c r="B254" s="17" t="str">
        <f>MID(A254,1,2)</f>
        <v>09</v>
      </c>
      <c r="C254" s="17" t="str">
        <f>VLOOKUP(VALUE(B254),Missioni[],2,FALSE)</f>
        <v>Sviluppo sostenibile e tutela del territorio e dell'ambiente</v>
      </c>
      <c r="D254" s="17">
        <f>VALUE(CONCATENATE(B254,MID(A254,4,2)))</f>
        <v>904</v>
      </c>
      <c r="E254" s="17" t="str">
        <f>VLOOKUP(D254,Programmi[],3,FALSE)</f>
        <v>Servizio idrico integrato</v>
      </c>
      <c r="F254" s="17" t="str">
        <f>MID(A254,7,1)</f>
        <v>1</v>
      </c>
      <c r="G254" t="str">
        <f>VLOOKUP(VALUE(F254),Titoli[],2,FALSE)</f>
        <v>Spese Correnti</v>
      </c>
      <c r="H254" s="110">
        <v>5450</v>
      </c>
      <c r="I254" s="8">
        <v>0</v>
      </c>
      <c r="J254" s="9" t="s">
        <v>529</v>
      </c>
      <c r="K254" s="142">
        <v>650</v>
      </c>
      <c r="L254" s="151">
        <v>780</v>
      </c>
      <c r="M254" s="151">
        <v>500</v>
      </c>
      <c r="N254" s="151">
        <v>500</v>
      </c>
      <c r="O254" s="151">
        <v>500</v>
      </c>
      <c r="P254" t="s">
        <v>7654</v>
      </c>
    </row>
    <row r="255" spans="1:16" s="17" customFormat="1" ht="30" x14ac:dyDescent="0.25">
      <c r="A255" t="s">
        <v>530</v>
      </c>
      <c r="B255" s="17" t="str">
        <f>MID(A255,1,2)</f>
        <v>13</v>
      </c>
      <c r="C255" s="17" t="str">
        <f>VLOOKUP(VALUE(B255),Missioni[],2,FALSE)</f>
        <v>Tutela della salute</v>
      </c>
      <c r="D255" s="17">
        <f>VALUE(CONCATENATE(B255,MID(A255,4,2)))</f>
        <v>1307</v>
      </c>
      <c r="E255" s="17" t="str">
        <f>VLOOKUP(D255,Programmi[],3,FALSE)</f>
        <v>Ulteriori spese in materia sanitaria</v>
      </c>
      <c r="F255" s="17" t="str">
        <f>MID(A255,7,1)</f>
        <v>1</v>
      </c>
      <c r="G255" t="str">
        <f>VLOOKUP(VALUE(F255),Titoli[],2,FALSE)</f>
        <v>Spese Correnti</v>
      </c>
      <c r="H255" s="110">
        <v>5452</v>
      </c>
      <c r="I255" s="8">
        <v>0</v>
      </c>
      <c r="J255" s="9" t="s">
        <v>531</v>
      </c>
      <c r="K255" s="142">
        <v>3000</v>
      </c>
      <c r="L255" s="151">
        <v>3000</v>
      </c>
      <c r="M255" s="151">
        <v>3000</v>
      </c>
      <c r="N255" s="151">
        <v>3000</v>
      </c>
      <c r="O255" s="151">
        <v>3000</v>
      </c>
      <c r="P255" t="s">
        <v>7654</v>
      </c>
    </row>
    <row r="256" spans="1:16" s="17" customFormat="1" x14ac:dyDescent="0.25">
      <c r="A256" t="s">
        <v>7643</v>
      </c>
      <c r="B256" s="17" t="str">
        <f>MID(A256,1,2)</f>
        <v>09</v>
      </c>
      <c r="C256" s="17" t="str">
        <f>VLOOKUP(VALUE(B256),Missioni[],2,FALSE)</f>
        <v>Sviluppo sostenibile e tutela del territorio e dell'ambiente</v>
      </c>
      <c r="D256" s="17">
        <f>VALUE(CONCATENATE(B256,MID(A256,4,2)))</f>
        <v>903</v>
      </c>
      <c r="E256" s="17" t="str">
        <f>VLOOKUP(D256,Programmi[],3,FALSE)</f>
        <v>Rifiuti</v>
      </c>
      <c r="F256" s="17" t="str">
        <f>MID(A256,7,1)</f>
        <v>2</v>
      </c>
      <c r="G256" t="str">
        <f>VLOOKUP(VALUE(F256),Titoli[],2,FALSE)</f>
        <v>Spese in conto capitale</v>
      </c>
      <c r="H256" s="110">
        <v>5792</v>
      </c>
      <c r="I256" s="8">
        <v>0</v>
      </c>
      <c r="J256" s="9" t="s">
        <v>7630</v>
      </c>
      <c r="K256" s="142"/>
      <c r="L256" s="151">
        <v>0</v>
      </c>
      <c r="M256" s="151">
        <v>0</v>
      </c>
      <c r="N256" s="151"/>
      <c r="O256" s="151">
        <v>200000</v>
      </c>
      <c r="P256" t="s">
        <v>7654</v>
      </c>
    </row>
    <row r="257" spans="1:16" s="17" customFormat="1" x14ac:dyDescent="0.25">
      <c r="A257" t="s">
        <v>532</v>
      </c>
      <c r="B257" s="17" t="str">
        <f>MID(A257,1,2)</f>
        <v>09</v>
      </c>
      <c r="C257" s="17" t="str">
        <f>VLOOKUP(VALUE(B257),Missioni[],2,FALSE)</f>
        <v>Sviluppo sostenibile e tutela del territorio e dell'ambiente</v>
      </c>
      <c r="D257" s="17">
        <f>VALUE(CONCATENATE(B257,MID(A257,4,2)))</f>
        <v>903</v>
      </c>
      <c r="E257" s="17" t="str">
        <f>VLOOKUP(D257,Programmi[],3,FALSE)</f>
        <v>Rifiuti</v>
      </c>
      <c r="F257" s="17" t="str">
        <f>MID(A257,7,1)</f>
        <v>1</v>
      </c>
      <c r="G257" t="str">
        <f>VLOOKUP(VALUE(F257),Titoli[],2,FALSE)</f>
        <v>Spese Correnti</v>
      </c>
      <c r="H257" s="110">
        <v>5793</v>
      </c>
      <c r="I257" s="8">
        <v>0</v>
      </c>
      <c r="J257" s="9" t="s">
        <v>533</v>
      </c>
      <c r="K257" s="142">
        <v>1100000</v>
      </c>
      <c r="L257" s="151">
        <v>1100000</v>
      </c>
      <c r="M257" s="151">
        <v>0</v>
      </c>
      <c r="N257" s="151">
        <v>0</v>
      </c>
      <c r="O257" s="151">
        <v>0</v>
      </c>
      <c r="P257" t="s">
        <v>7654</v>
      </c>
    </row>
    <row r="258" spans="1:16" s="17" customFormat="1" x14ac:dyDescent="0.25">
      <c r="A258" t="s">
        <v>532</v>
      </c>
      <c r="B258" s="17" t="str">
        <f>MID(A258,1,2)</f>
        <v>09</v>
      </c>
      <c r="C258" s="17" t="str">
        <f>VLOOKUP(VALUE(B258),Missioni[],2,FALSE)</f>
        <v>Sviluppo sostenibile e tutela del territorio e dell'ambiente</v>
      </c>
      <c r="D258" s="17">
        <f>VALUE(CONCATENATE(B258,MID(A258,4,2)))</f>
        <v>903</v>
      </c>
      <c r="E258" s="17" t="str">
        <f>VLOOKUP(D258,Programmi[],3,FALSE)</f>
        <v>Rifiuti</v>
      </c>
      <c r="F258" s="17" t="str">
        <f>MID(A258,7,1)</f>
        <v>1</v>
      </c>
      <c r="G258" t="str">
        <f>VLOOKUP(VALUE(F258),Titoli[],2,FALSE)</f>
        <v>Spese Correnti</v>
      </c>
      <c r="H258" s="110">
        <v>5795</v>
      </c>
      <c r="I258" s="8">
        <v>0</v>
      </c>
      <c r="J258" s="9" t="s">
        <v>7690</v>
      </c>
      <c r="K258" s="142"/>
      <c r="L258" s="151"/>
      <c r="M258" s="151">
        <v>900000</v>
      </c>
      <c r="N258" s="151">
        <v>900000</v>
      </c>
      <c r="O258" s="151">
        <v>900000</v>
      </c>
      <c r="P258" t="s">
        <v>7654</v>
      </c>
    </row>
    <row r="259" spans="1:16" s="17" customFormat="1" x14ac:dyDescent="0.25">
      <c r="A259" t="s">
        <v>532</v>
      </c>
      <c r="B259" s="17" t="str">
        <f>MID(A259,1,2)</f>
        <v>09</v>
      </c>
      <c r="C259" s="17" t="str">
        <f>VLOOKUP(VALUE(B259),Missioni[],2,FALSE)</f>
        <v>Sviluppo sostenibile e tutela del territorio e dell'ambiente</v>
      </c>
      <c r="D259" s="17">
        <f>VALUE(CONCATENATE(B259,MID(A259,4,2)))</f>
        <v>903</v>
      </c>
      <c r="E259" s="17" t="str">
        <f>VLOOKUP(D259,Programmi[],3,FALSE)</f>
        <v>Rifiuti</v>
      </c>
      <c r="F259" s="17" t="str">
        <f>MID(A259,7,1)</f>
        <v>1</v>
      </c>
      <c r="G259" t="str">
        <f>VLOOKUP(VALUE(F259),Titoli[],2,FALSE)</f>
        <v>Spese Correnti</v>
      </c>
      <c r="H259" s="110">
        <v>5796</v>
      </c>
      <c r="I259" s="8">
        <v>0</v>
      </c>
      <c r="J259" s="9" t="s">
        <v>7691</v>
      </c>
      <c r="K259" s="142"/>
      <c r="L259" s="151"/>
      <c r="M259" s="151">
        <v>53000</v>
      </c>
      <c r="N259" s="151">
        <v>53000</v>
      </c>
      <c r="O259" s="151">
        <v>53000</v>
      </c>
      <c r="P259" t="s">
        <v>7654</v>
      </c>
    </row>
    <row r="260" spans="1:16" s="17" customFormat="1" ht="30" x14ac:dyDescent="0.25">
      <c r="A260" t="s">
        <v>532</v>
      </c>
      <c r="B260" s="17" t="str">
        <f>MID(A260,1,2)</f>
        <v>09</v>
      </c>
      <c r="C260" s="17" t="str">
        <f>VLOOKUP(VALUE(B260),Missioni[],2,FALSE)</f>
        <v>Sviluppo sostenibile e tutela del territorio e dell'ambiente</v>
      </c>
      <c r="D260" s="17">
        <f>VALUE(CONCATENATE(B260,MID(A260,4,2)))</f>
        <v>903</v>
      </c>
      <c r="E260" s="17" t="str">
        <f>VLOOKUP(D260,Programmi[],3,FALSE)</f>
        <v>Rifiuti</v>
      </c>
      <c r="F260" s="17" t="str">
        <f>MID(A260,7,1)</f>
        <v>1</v>
      </c>
      <c r="G260" t="str">
        <f>VLOOKUP(VALUE(F260),Titoli[],2,FALSE)</f>
        <v>Spese Correnti</v>
      </c>
      <c r="H260" s="110">
        <v>5797</v>
      </c>
      <c r="I260" s="8">
        <v>0</v>
      </c>
      <c r="J260" s="9" t="s">
        <v>7692</v>
      </c>
      <c r="K260" s="142"/>
      <c r="L260" s="151"/>
      <c r="M260" s="151">
        <v>120000</v>
      </c>
      <c r="N260" s="151">
        <v>120000</v>
      </c>
      <c r="O260" s="151">
        <v>120000</v>
      </c>
      <c r="P260" t="s">
        <v>7654</v>
      </c>
    </row>
    <row r="261" spans="1:16" s="17" customFormat="1" x14ac:dyDescent="0.25">
      <c r="A261" t="s">
        <v>534</v>
      </c>
      <c r="B261" s="17" t="str">
        <f>MID(A261,1,2)</f>
        <v>12</v>
      </c>
      <c r="C261" s="17" t="str">
        <f>VLOOKUP(VALUE(B261),Missioni[],2,FALSE)</f>
        <v>Diritti sociali, politiche sociali e famiglia</v>
      </c>
      <c r="D261" s="17">
        <f>VALUE(CONCATENATE(B261,MID(A261,4,2)))</f>
        <v>1201</v>
      </c>
      <c r="E261" s="17" t="str">
        <f>VLOOKUP(D261,Programmi[],3,FALSE)</f>
        <v>Interventi per l'infanzia e  i minori e per asili nido</v>
      </c>
      <c r="F261" s="17" t="str">
        <f>MID(A261,7,1)</f>
        <v>1</v>
      </c>
      <c r="G261" t="str">
        <f>VLOOKUP(VALUE(F261),Titoli[],2,FALSE)</f>
        <v>Spese Correnti</v>
      </c>
      <c r="H261" s="110">
        <v>6100</v>
      </c>
      <c r="I261" s="8">
        <v>0</v>
      </c>
      <c r="J261" s="9" t="s">
        <v>535</v>
      </c>
      <c r="K261" s="142">
        <v>100000</v>
      </c>
      <c r="L261" s="151">
        <v>102200</v>
      </c>
      <c r="M261" s="151">
        <v>105000</v>
      </c>
      <c r="N261" s="151">
        <v>105000</v>
      </c>
      <c r="O261" s="151">
        <v>105000</v>
      </c>
      <c r="P261" t="s">
        <v>33</v>
      </c>
    </row>
    <row r="262" spans="1:16" s="17" customFormat="1" x14ac:dyDescent="0.25">
      <c r="A262" t="s">
        <v>536</v>
      </c>
      <c r="B262" s="17" t="str">
        <f>MID(A262,1,2)</f>
        <v>12</v>
      </c>
      <c r="C262" s="17" t="str">
        <f>VLOOKUP(VALUE(B262),Missioni[],2,FALSE)</f>
        <v>Diritti sociali, politiche sociali e famiglia</v>
      </c>
      <c r="D262" s="17">
        <f>VALUE(CONCATENATE(B262,MID(A262,4,2)))</f>
        <v>1201</v>
      </c>
      <c r="E262" s="17" t="str">
        <f>VLOOKUP(D262,Programmi[],3,FALSE)</f>
        <v>Interventi per l'infanzia e  i minori e per asili nido</v>
      </c>
      <c r="F262" s="17" t="str">
        <f>MID(A262,7,1)</f>
        <v>1</v>
      </c>
      <c r="G262" t="str">
        <f>VLOOKUP(VALUE(F262),Titoli[],2,FALSE)</f>
        <v>Spese Correnti</v>
      </c>
      <c r="H262" s="110">
        <v>6101</v>
      </c>
      <c r="I262" s="8">
        <v>0</v>
      </c>
      <c r="J262" s="9" t="s">
        <v>537</v>
      </c>
      <c r="K262" s="142">
        <v>26000</v>
      </c>
      <c r="L262" s="151">
        <v>27300</v>
      </c>
      <c r="M262" s="151">
        <v>28000</v>
      </c>
      <c r="N262" s="151">
        <v>28000</v>
      </c>
      <c r="O262" s="151">
        <v>28000</v>
      </c>
      <c r="P262" t="s">
        <v>33</v>
      </c>
    </row>
    <row r="263" spans="1:16" s="17" customFormat="1" x14ac:dyDescent="0.25">
      <c r="A263" t="s">
        <v>538</v>
      </c>
      <c r="B263" s="17" t="str">
        <f>MID(A263,1,2)</f>
        <v>12</v>
      </c>
      <c r="C263" s="17" t="str">
        <f>VLOOKUP(VALUE(B263),Missioni[],2,FALSE)</f>
        <v>Diritti sociali, politiche sociali e famiglia</v>
      </c>
      <c r="D263" s="17">
        <f>VALUE(CONCATENATE(B263,MID(A263,4,2)))</f>
        <v>1201</v>
      </c>
      <c r="E263" s="17" t="str">
        <f>VLOOKUP(D263,Programmi[],3,FALSE)</f>
        <v>Interventi per l'infanzia e  i minori e per asili nido</v>
      </c>
      <c r="F263" s="17" t="str">
        <f>MID(A263,7,1)</f>
        <v>1</v>
      </c>
      <c r="G263" t="str">
        <f>VLOOKUP(VALUE(F263),Titoli[],2,FALSE)</f>
        <v>Spese Correnti</v>
      </c>
      <c r="H263" s="110">
        <v>6102</v>
      </c>
      <c r="I263" s="8">
        <v>0</v>
      </c>
      <c r="J263" s="9" t="s">
        <v>539</v>
      </c>
      <c r="K263" s="142"/>
      <c r="L263" s="151"/>
      <c r="M263" s="151"/>
      <c r="N263" s="151"/>
      <c r="O263" s="151">
        <v>0</v>
      </c>
      <c r="P263" t="s">
        <v>33</v>
      </c>
    </row>
    <row r="264" spans="1:16" s="17" customFormat="1" x14ac:dyDescent="0.25">
      <c r="A264" t="s">
        <v>540</v>
      </c>
      <c r="B264" s="17" t="str">
        <f>MID(A264,1,2)</f>
        <v>12</v>
      </c>
      <c r="C264" s="17" t="str">
        <f>VLOOKUP(VALUE(B264),Missioni[],2,FALSE)</f>
        <v>Diritti sociali, politiche sociali e famiglia</v>
      </c>
      <c r="D264" s="17">
        <f>VALUE(CONCATENATE(B264,MID(A264,4,2)))</f>
        <v>1201</v>
      </c>
      <c r="E264" s="17" t="str">
        <f>VLOOKUP(D264,Programmi[],3,FALSE)</f>
        <v>Interventi per l'infanzia e  i minori e per asili nido</v>
      </c>
      <c r="F264" s="17" t="str">
        <f>MID(A264,7,1)</f>
        <v>1</v>
      </c>
      <c r="G264" t="str">
        <f>VLOOKUP(VALUE(F264),Titoli[],2,FALSE)</f>
        <v>Spese Correnti</v>
      </c>
      <c r="H264" s="110">
        <v>6120</v>
      </c>
      <c r="I264" s="8">
        <v>0</v>
      </c>
      <c r="J264" s="9" t="s">
        <v>541</v>
      </c>
      <c r="K264" s="142">
        <v>2000</v>
      </c>
      <c r="L264" s="151">
        <v>2000</v>
      </c>
      <c r="M264" s="151">
        <v>2000</v>
      </c>
      <c r="N264" s="151">
        <v>2000</v>
      </c>
      <c r="O264" s="151">
        <v>2000</v>
      </c>
      <c r="P264" t="s">
        <v>33</v>
      </c>
    </row>
    <row r="265" spans="1:16" s="17" customFormat="1" x14ac:dyDescent="0.25">
      <c r="A265" t="s">
        <v>542</v>
      </c>
      <c r="B265" s="17" t="str">
        <f>MID(A265,1,2)</f>
        <v>12</v>
      </c>
      <c r="C265" s="17" t="str">
        <f>VLOOKUP(VALUE(B265),Missioni[],2,FALSE)</f>
        <v>Diritti sociali, politiche sociali e famiglia</v>
      </c>
      <c r="D265" s="17">
        <f>VALUE(CONCATENATE(B265,MID(A265,4,2)))</f>
        <v>1201</v>
      </c>
      <c r="E265" s="17" t="str">
        <f>VLOOKUP(D265,Programmi[],3,FALSE)</f>
        <v>Interventi per l'infanzia e  i minori e per asili nido</v>
      </c>
      <c r="F265" s="17" t="str">
        <f>MID(A265,7,1)</f>
        <v>1</v>
      </c>
      <c r="G265" t="str">
        <f>VLOOKUP(VALUE(F265),Titoli[],2,FALSE)</f>
        <v>Spese Correnti</v>
      </c>
      <c r="H265" s="110">
        <v>6135</v>
      </c>
      <c r="I265" s="8">
        <v>0</v>
      </c>
      <c r="J265" s="9" t="s">
        <v>543</v>
      </c>
      <c r="K265" s="142">
        <v>500</v>
      </c>
      <c r="L265" s="151">
        <v>500</v>
      </c>
      <c r="M265" s="151">
        <v>500</v>
      </c>
      <c r="N265" s="151">
        <v>500</v>
      </c>
      <c r="O265" s="151">
        <v>500</v>
      </c>
      <c r="P265" t="s">
        <v>33</v>
      </c>
    </row>
    <row r="266" spans="1:16" s="17" customFormat="1" x14ac:dyDescent="0.25">
      <c r="A266" t="s">
        <v>544</v>
      </c>
      <c r="B266" s="17" t="str">
        <f>MID(A266,1,2)</f>
        <v>12</v>
      </c>
      <c r="C266" s="17" t="str">
        <f>VLOOKUP(VALUE(B266),Missioni[],2,FALSE)</f>
        <v>Diritti sociali, politiche sociali e famiglia</v>
      </c>
      <c r="D266" s="17">
        <f>VALUE(CONCATENATE(B266,MID(A266,4,2)))</f>
        <v>1201</v>
      </c>
      <c r="E266" s="17" t="str">
        <f>VLOOKUP(D266,Programmi[],3,FALSE)</f>
        <v>Interventi per l'infanzia e  i minori e per asili nido</v>
      </c>
      <c r="F266" s="17" t="str">
        <f>MID(A266,7,1)</f>
        <v>1</v>
      </c>
      <c r="G266" t="str">
        <f>VLOOKUP(VALUE(F266),Titoli[],2,FALSE)</f>
        <v>Spese Correnti</v>
      </c>
      <c r="H266" s="110">
        <v>6170</v>
      </c>
      <c r="I266" s="8">
        <v>0</v>
      </c>
      <c r="J266" s="9" t="s">
        <v>545</v>
      </c>
      <c r="K266" s="142">
        <v>7000</v>
      </c>
      <c r="L266" s="151">
        <v>7000</v>
      </c>
      <c r="M266" s="151">
        <v>7000</v>
      </c>
      <c r="N266" s="151">
        <v>7000</v>
      </c>
      <c r="O266" s="151">
        <v>7000</v>
      </c>
      <c r="P266" t="s">
        <v>33</v>
      </c>
    </row>
    <row r="267" spans="1:16" s="17" customFormat="1" x14ac:dyDescent="0.25">
      <c r="A267" t="s">
        <v>546</v>
      </c>
      <c r="B267" s="17" t="str">
        <f>MID(A267,1,2)</f>
        <v>12</v>
      </c>
      <c r="C267" s="17" t="str">
        <f>VLOOKUP(VALUE(B267),Missioni[],2,FALSE)</f>
        <v>Diritti sociali, politiche sociali e famiglia</v>
      </c>
      <c r="D267" s="17">
        <f>VALUE(CONCATENATE(B267,MID(A267,4,2)))</f>
        <v>1201</v>
      </c>
      <c r="E267" s="17" t="str">
        <f>VLOOKUP(D267,Programmi[],3,FALSE)</f>
        <v>Interventi per l'infanzia e  i minori e per asili nido</v>
      </c>
      <c r="F267" s="17" t="str">
        <f>MID(A267,7,1)</f>
        <v>1</v>
      </c>
      <c r="G267" t="str">
        <f>VLOOKUP(VALUE(F267),Titoli[],2,FALSE)</f>
        <v>Spese Correnti</v>
      </c>
      <c r="H267" s="110">
        <v>6171</v>
      </c>
      <c r="I267" s="8">
        <v>0</v>
      </c>
      <c r="J267" s="9" t="s">
        <v>547</v>
      </c>
      <c r="K267" s="142">
        <v>1000</v>
      </c>
      <c r="L267" s="151">
        <v>1900</v>
      </c>
      <c r="M267" s="151">
        <v>2000</v>
      </c>
      <c r="N267" s="151">
        <v>2000</v>
      </c>
      <c r="O267" s="151">
        <v>2000</v>
      </c>
      <c r="P267" t="s">
        <v>33</v>
      </c>
    </row>
    <row r="268" spans="1:16" s="17" customFormat="1" x14ac:dyDescent="0.25">
      <c r="A268" t="s">
        <v>544</v>
      </c>
      <c r="B268" s="17" t="str">
        <f>MID(A268,1,2)</f>
        <v>12</v>
      </c>
      <c r="C268" s="17" t="str">
        <f>VLOOKUP(VALUE(B268),Missioni[],2,FALSE)</f>
        <v>Diritti sociali, politiche sociali e famiglia</v>
      </c>
      <c r="D268" s="17">
        <f>VALUE(CONCATENATE(B268,MID(A268,4,2)))</f>
        <v>1201</v>
      </c>
      <c r="E268" s="17" t="str">
        <f>VLOOKUP(D268,Programmi[],3,FALSE)</f>
        <v>Interventi per l'infanzia e  i minori e per asili nido</v>
      </c>
      <c r="F268" s="17" t="str">
        <f>MID(A268,7,1)</f>
        <v>1</v>
      </c>
      <c r="G268" t="str">
        <f>VLOOKUP(VALUE(F268),Titoli[],2,FALSE)</f>
        <v>Spese Correnti</v>
      </c>
      <c r="H268" s="110">
        <v>6175</v>
      </c>
      <c r="I268" s="8">
        <v>0</v>
      </c>
      <c r="J268" s="9" t="s">
        <v>548</v>
      </c>
      <c r="K268" s="142">
        <v>500</v>
      </c>
      <c r="L268" s="151">
        <v>500</v>
      </c>
      <c r="M268" s="151">
        <v>1000</v>
      </c>
      <c r="N268" s="151">
        <v>1000</v>
      </c>
      <c r="O268" s="151">
        <v>1000</v>
      </c>
      <c r="P268" t="s">
        <v>33</v>
      </c>
    </row>
    <row r="269" spans="1:16" s="17" customFormat="1" x14ac:dyDescent="0.25">
      <c r="A269" t="s">
        <v>549</v>
      </c>
      <c r="B269" s="17" t="str">
        <f>MID(A269,1,2)</f>
        <v>12</v>
      </c>
      <c r="C269" s="17" t="str">
        <f>VLOOKUP(VALUE(B269),Missioni[],2,FALSE)</f>
        <v>Diritti sociali, politiche sociali e famiglia</v>
      </c>
      <c r="D269" s="17">
        <f>VALUE(CONCATENATE(B269,MID(A269,4,2)))</f>
        <v>1205</v>
      </c>
      <c r="E269" s="17" t="str">
        <f>VLOOKUP(D269,Programmi[],3,FALSE)</f>
        <v>Interventi  per le famiglie</v>
      </c>
      <c r="F269" s="17" t="str">
        <f>MID(A269,7,1)</f>
        <v>1</v>
      </c>
      <c r="G269" t="str">
        <f>VLOOKUP(VALUE(F269),Titoli[],2,FALSE)</f>
        <v>Spese Correnti</v>
      </c>
      <c r="H269" s="110">
        <v>6177</v>
      </c>
      <c r="I269" s="8">
        <v>0</v>
      </c>
      <c r="J269" s="9" t="s">
        <v>550</v>
      </c>
      <c r="K269" s="142">
        <v>1300</v>
      </c>
      <c r="L269" s="151">
        <v>1300</v>
      </c>
      <c r="M269" s="151">
        <v>1300</v>
      </c>
      <c r="N269" s="151">
        <v>1300</v>
      </c>
      <c r="O269" s="151">
        <v>1300</v>
      </c>
      <c r="P269" t="s">
        <v>33</v>
      </c>
    </row>
    <row r="270" spans="1:16" s="17" customFormat="1" ht="30" x14ac:dyDescent="0.25">
      <c r="A270" t="s">
        <v>551</v>
      </c>
      <c r="B270" s="17" t="str">
        <f>MID(A270,1,2)</f>
        <v>12</v>
      </c>
      <c r="C270" s="17" t="str">
        <f>VLOOKUP(VALUE(B270),Missioni[],2,FALSE)</f>
        <v>Diritti sociali, politiche sociali e famiglia</v>
      </c>
      <c r="D270" s="17">
        <f>VALUE(CONCATENATE(B270,MID(A270,4,2)))</f>
        <v>1201</v>
      </c>
      <c r="E270" s="17" t="str">
        <f>VLOOKUP(D270,Programmi[],3,FALSE)</f>
        <v>Interventi per l'infanzia e  i minori e per asili nido</v>
      </c>
      <c r="F270" s="17" t="str">
        <f>MID(A270,7,1)</f>
        <v>1</v>
      </c>
      <c r="G270" t="str">
        <f>VLOOKUP(VALUE(F270),Titoli[],2,FALSE)</f>
        <v>Spese Correnti</v>
      </c>
      <c r="H270" s="110">
        <v>6178</v>
      </c>
      <c r="I270" s="8">
        <v>0</v>
      </c>
      <c r="J270" s="9" t="s">
        <v>552</v>
      </c>
      <c r="K270" s="142">
        <v>2000</v>
      </c>
      <c r="L270" s="151">
        <v>2000</v>
      </c>
      <c r="M270" s="151">
        <v>2000</v>
      </c>
      <c r="N270" s="151">
        <v>2000</v>
      </c>
      <c r="O270" s="151">
        <v>2000</v>
      </c>
      <c r="P270" t="s">
        <v>33</v>
      </c>
    </row>
    <row r="271" spans="1:16" s="17" customFormat="1" ht="30" x14ac:dyDescent="0.25">
      <c r="A271" t="s">
        <v>553</v>
      </c>
      <c r="B271" s="17" t="str">
        <f>MID(A271,1,2)</f>
        <v>12</v>
      </c>
      <c r="C271" s="17" t="str">
        <f>VLOOKUP(VALUE(B271),Missioni[],2,FALSE)</f>
        <v>Diritti sociali, politiche sociali e famiglia</v>
      </c>
      <c r="D271" s="17">
        <f>VALUE(CONCATENATE(B271,MID(A271,4,2)))</f>
        <v>1201</v>
      </c>
      <c r="E271" s="17" t="str">
        <f>VLOOKUP(D271,Programmi[],3,FALSE)</f>
        <v>Interventi per l'infanzia e  i minori e per asili nido</v>
      </c>
      <c r="F271" s="17" t="str">
        <f>MID(A271,7,1)</f>
        <v>1</v>
      </c>
      <c r="G271" t="str">
        <f>VLOOKUP(VALUE(F271),Titoli[],2,FALSE)</f>
        <v>Spese Correnti</v>
      </c>
      <c r="H271" s="110">
        <v>6179</v>
      </c>
      <c r="I271" s="8">
        <v>0</v>
      </c>
      <c r="J271" s="9" t="s">
        <v>554</v>
      </c>
      <c r="K271" s="142">
        <v>9000</v>
      </c>
      <c r="L271" s="151">
        <v>9000</v>
      </c>
      <c r="M271" s="151">
        <v>9000</v>
      </c>
      <c r="N271" s="151">
        <v>9000</v>
      </c>
      <c r="O271" s="151">
        <v>9000</v>
      </c>
      <c r="P271" t="s">
        <v>33</v>
      </c>
    </row>
    <row r="272" spans="1:16" s="17" customFormat="1" x14ac:dyDescent="0.25">
      <c r="A272" t="s">
        <v>555</v>
      </c>
      <c r="B272" s="17" t="str">
        <f>MID(A272,1,2)</f>
        <v>12</v>
      </c>
      <c r="C272" s="17" t="str">
        <f>VLOOKUP(VALUE(B272),Missioni[],2,FALSE)</f>
        <v>Diritti sociali, politiche sociali e famiglia</v>
      </c>
      <c r="D272" s="17">
        <f>VALUE(CONCATENATE(B272,MID(A272,4,2)))</f>
        <v>1201</v>
      </c>
      <c r="E272" s="17" t="str">
        <f>VLOOKUP(D272,Programmi[],3,FALSE)</f>
        <v>Interventi per l'infanzia e  i minori e per asili nido</v>
      </c>
      <c r="F272" s="17" t="str">
        <f>MID(A272,7,1)</f>
        <v>1</v>
      </c>
      <c r="G272" t="str">
        <f>VLOOKUP(VALUE(F272),Titoli[],2,FALSE)</f>
        <v>Spese Correnti</v>
      </c>
      <c r="H272" s="110">
        <v>6180</v>
      </c>
      <c r="I272" s="8">
        <v>0</v>
      </c>
      <c r="J272" s="9" t="s">
        <v>556</v>
      </c>
      <c r="K272" s="142">
        <v>15000</v>
      </c>
      <c r="L272" s="151">
        <v>8000</v>
      </c>
      <c r="M272" s="151">
        <v>10000</v>
      </c>
      <c r="N272" s="151">
        <v>10000</v>
      </c>
      <c r="O272" s="151">
        <v>10000</v>
      </c>
      <c r="P272" t="s">
        <v>33</v>
      </c>
    </row>
    <row r="273" spans="1:16" s="17" customFormat="1" x14ac:dyDescent="0.25">
      <c r="A273" t="s">
        <v>557</v>
      </c>
      <c r="B273" s="17" t="str">
        <f>MID(A273,1,2)</f>
        <v>12</v>
      </c>
      <c r="C273" s="17" t="str">
        <f>VLOOKUP(VALUE(B273),Missioni[],2,FALSE)</f>
        <v>Diritti sociali, politiche sociali e famiglia</v>
      </c>
      <c r="D273" s="17">
        <f>VALUE(CONCATENATE(B273,MID(A273,4,2)))</f>
        <v>1201</v>
      </c>
      <c r="E273" s="17" t="str">
        <f>VLOOKUP(D273,Programmi[],3,FALSE)</f>
        <v>Interventi per l'infanzia e  i minori e per asili nido</v>
      </c>
      <c r="F273" s="17" t="str">
        <f>MID(A273,7,1)</f>
        <v>1</v>
      </c>
      <c r="G273" t="str">
        <f>VLOOKUP(VALUE(F273),Titoli[],2,FALSE)</f>
        <v>Spese Correnti</v>
      </c>
      <c r="H273" s="110">
        <v>6181</v>
      </c>
      <c r="I273" s="8">
        <v>0</v>
      </c>
      <c r="J273" s="9" t="s">
        <v>558</v>
      </c>
      <c r="K273" s="142">
        <v>1000</v>
      </c>
      <c r="L273" s="151">
        <v>1000</v>
      </c>
      <c r="M273" s="151">
        <v>1000</v>
      </c>
      <c r="N273" s="151">
        <v>1000</v>
      </c>
      <c r="O273" s="151">
        <v>1000</v>
      </c>
      <c r="P273" t="s">
        <v>33</v>
      </c>
    </row>
    <row r="274" spans="1:16" s="17" customFormat="1" x14ac:dyDescent="0.25">
      <c r="A274" t="s">
        <v>559</v>
      </c>
      <c r="B274" s="17" t="str">
        <f>MID(A274,1,2)</f>
        <v>12</v>
      </c>
      <c r="C274" s="17" t="str">
        <f>VLOOKUP(VALUE(B274),Missioni[],2,FALSE)</f>
        <v>Diritti sociali, politiche sociali e famiglia</v>
      </c>
      <c r="D274" s="17">
        <f>VALUE(CONCATENATE(B274,MID(A274,4,2)))</f>
        <v>1201</v>
      </c>
      <c r="E274" s="17" t="str">
        <f>VLOOKUP(D274,Programmi[],3,FALSE)</f>
        <v>Interventi per l'infanzia e  i minori e per asili nido</v>
      </c>
      <c r="F274" s="17" t="str">
        <f>MID(A274,7,1)</f>
        <v>1</v>
      </c>
      <c r="G274" t="str">
        <f>VLOOKUP(VALUE(F274),Titoli[],2,FALSE)</f>
        <v>Spese Correnti</v>
      </c>
      <c r="H274" s="110">
        <v>6182</v>
      </c>
      <c r="I274" s="8">
        <v>0</v>
      </c>
      <c r="J274" s="9" t="s">
        <v>560</v>
      </c>
      <c r="K274" s="142">
        <v>13000</v>
      </c>
      <c r="L274" s="151">
        <v>18000</v>
      </c>
      <c r="M274" s="151">
        <v>18000</v>
      </c>
      <c r="N274" s="151">
        <v>18000</v>
      </c>
      <c r="O274" s="151">
        <v>18000</v>
      </c>
      <c r="P274" t="s">
        <v>33</v>
      </c>
    </row>
    <row r="275" spans="1:16" s="17" customFormat="1" x14ac:dyDescent="0.25">
      <c r="A275" t="s">
        <v>561</v>
      </c>
      <c r="B275" s="17" t="str">
        <f>MID(A275,1,2)</f>
        <v>12</v>
      </c>
      <c r="C275" s="17" t="str">
        <f>VLOOKUP(VALUE(B275),Missioni[],2,FALSE)</f>
        <v>Diritti sociali, politiche sociali e famiglia</v>
      </c>
      <c r="D275" s="17">
        <f>VALUE(CONCATENATE(B275,MID(A275,4,2)))</f>
        <v>1201</v>
      </c>
      <c r="E275" s="17" t="str">
        <f>VLOOKUP(D275,Programmi[],3,FALSE)</f>
        <v>Interventi per l'infanzia e  i minori e per asili nido</v>
      </c>
      <c r="F275" s="17" t="str">
        <f>MID(A275,7,1)</f>
        <v>1</v>
      </c>
      <c r="G275" t="str">
        <f>VLOOKUP(VALUE(F275),Titoli[],2,FALSE)</f>
        <v>Spese Correnti</v>
      </c>
      <c r="H275" s="110">
        <v>6183</v>
      </c>
      <c r="I275" s="8">
        <v>0</v>
      </c>
      <c r="J275" s="9" t="s">
        <v>562</v>
      </c>
      <c r="K275" s="142">
        <v>1500</v>
      </c>
      <c r="L275" s="151">
        <v>1500</v>
      </c>
      <c r="M275" s="151">
        <v>1500</v>
      </c>
      <c r="N275" s="151">
        <v>1500</v>
      </c>
      <c r="O275" s="151">
        <v>1500</v>
      </c>
      <c r="P275" t="s">
        <v>33</v>
      </c>
    </row>
    <row r="276" spans="1:16" s="17" customFormat="1" x14ac:dyDescent="0.25">
      <c r="A276" t="s">
        <v>551</v>
      </c>
      <c r="B276" s="17" t="str">
        <f>MID(A276,1,2)</f>
        <v>12</v>
      </c>
      <c r="C276" s="17" t="str">
        <f>VLOOKUP(VALUE(B276),Missioni[],2,FALSE)</f>
        <v>Diritti sociali, politiche sociali e famiglia</v>
      </c>
      <c r="D276" s="17">
        <f>VALUE(CONCATENATE(B276,MID(A276,4,2)))</f>
        <v>1201</v>
      </c>
      <c r="E276" s="17" t="str">
        <f>VLOOKUP(D276,Programmi[],3,FALSE)</f>
        <v>Interventi per l'infanzia e  i minori e per asili nido</v>
      </c>
      <c r="F276" s="17" t="str">
        <f>MID(A276,7,1)</f>
        <v>1</v>
      </c>
      <c r="G276" t="str">
        <f>VLOOKUP(VALUE(F276),Titoli[],2,FALSE)</f>
        <v>Spese Correnti</v>
      </c>
      <c r="H276" s="110">
        <v>6184</v>
      </c>
      <c r="I276" s="8">
        <v>0</v>
      </c>
      <c r="J276" s="9" t="s">
        <v>7453</v>
      </c>
      <c r="K276" s="142">
        <v>380000</v>
      </c>
      <c r="L276" s="151">
        <v>430169.84</v>
      </c>
      <c r="M276" s="151">
        <v>430000</v>
      </c>
      <c r="N276" s="151">
        <v>430000</v>
      </c>
      <c r="O276" s="151">
        <v>430000</v>
      </c>
      <c r="P276" t="s">
        <v>33</v>
      </c>
    </row>
    <row r="277" spans="1:16" s="17" customFormat="1" ht="30" x14ac:dyDescent="0.25">
      <c r="A277" t="s">
        <v>563</v>
      </c>
      <c r="B277" s="17" t="str">
        <f>MID(A277,1,2)</f>
        <v>12</v>
      </c>
      <c r="C277" s="17" t="str">
        <f>VLOOKUP(VALUE(B277),Missioni[],2,FALSE)</f>
        <v>Diritti sociali, politiche sociali e famiglia</v>
      </c>
      <c r="D277" s="17">
        <f>VALUE(CONCATENATE(B277,MID(A277,4,2)))</f>
        <v>1201</v>
      </c>
      <c r="E277" s="17" t="str">
        <f>VLOOKUP(D277,Programmi[],3,FALSE)</f>
        <v>Interventi per l'infanzia e  i minori e per asili nido</v>
      </c>
      <c r="F277" s="17" t="str">
        <f>MID(A277,7,1)</f>
        <v>1</v>
      </c>
      <c r="G277" t="str">
        <f>VLOOKUP(VALUE(F277),Titoli[],2,FALSE)</f>
        <v>Spese Correnti</v>
      </c>
      <c r="H277" s="110">
        <v>6185</v>
      </c>
      <c r="I277" s="8">
        <v>0</v>
      </c>
      <c r="J277" s="9" t="s">
        <v>564</v>
      </c>
      <c r="K277" s="142">
        <v>53257</v>
      </c>
      <c r="L277" s="151">
        <v>35181.35</v>
      </c>
      <c r="M277" s="151">
        <v>35000</v>
      </c>
      <c r="N277" s="151">
        <v>35000</v>
      </c>
      <c r="O277" s="151">
        <v>35000</v>
      </c>
      <c r="P277" t="s">
        <v>33</v>
      </c>
    </row>
    <row r="278" spans="1:16" s="17" customFormat="1" x14ac:dyDescent="0.25">
      <c r="A278" t="s">
        <v>565</v>
      </c>
      <c r="B278" s="17" t="str">
        <f>MID(A278,1,2)</f>
        <v>12</v>
      </c>
      <c r="C278" s="17" t="str">
        <f>VLOOKUP(VALUE(B278),Missioni[],2,FALSE)</f>
        <v>Diritti sociali, politiche sociali e famiglia</v>
      </c>
      <c r="D278" s="17">
        <f>VALUE(CONCATENATE(B278,MID(A278,4,2)))</f>
        <v>1201</v>
      </c>
      <c r="E278" s="17" t="str">
        <f>VLOOKUP(D278,Programmi[],3,FALSE)</f>
        <v>Interventi per l'infanzia e  i minori e per asili nido</v>
      </c>
      <c r="F278" s="17" t="str">
        <f>MID(A278,7,1)</f>
        <v>1</v>
      </c>
      <c r="G278" t="str">
        <f>VLOOKUP(VALUE(F278),Titoli[],2,FALSE)</f>
        <v>Spese Correnti</v>
      </c>
      <c r="H278" s="110">
        <v>6187</v>
      </c>
      <c r="I278" s="8">
        <v>0</v>
      </c>
      <c r="J278" s="9" t="s">
        <v>175</v>
      </c>
      <c r="K278" s="142">
        <v>83000</v>
      </c>
      <c r="L278" s="151">
        <v>83000</v>
      </c>
      <c r="M278" s="151">
        <v>95000</v>
      </c>
      <c r="N278" s="151">
        <v>95000</v>
      </c>
      <c r="O278" s="151">
        <v>95000</v>
      </c>
      <c r="P278" t="s">
        <v>33</v>
      </c>
    </row>
    <row r="279" spans="1:16" s="17" customFormat="1" x14ac:dyDescent="0.25">
      <c r="A279" t="s">
        <v>553</v>
      </c>
      <c r="B279" s="17" t="str">
        <f>MID(A279,1,2)</f>
        <v>12</v>
      </c>
      <c r="C279" s="17" t="str">
        <f>VLOOKUP(VALUE(B279),Missioni[],2,FALSE)</f>
        <v>Diritti sociali, politiche sociali e famiglia</v>
      </c>
      <c r="D279" s="17">
        <f>VALUE(CONCATENATE(B279,MID(A279,4,2)))</f>
        <v>1201</v>
      </c>
      <c r="E279" s="17" t="str">
        <f>VLOOKUP(D279,Programmi[],3,FALSE)</f>
        <v>Interventi per l'infanzia e  i minori e per asili nido</v>
      </c>
      <c r="F279" s="17" t="str">
        <f>MID(A279,7,1)</f>
        <v>1</v>
      </c>
      <c r="G279" t="str">
        <f>VLOOKUP(VALUE(F279),Titoli[],2,FALSE)</f>
        <v>Spese Correnti</v>
      </c>
      <c r="H279" s="110">
        <v>6188</v>
      </c>
      <c r="I279" s="8">
        <v>0</v>
      </c>
      <c r="J279" s="9" t="s">
        <v>176</v>
      </c>
      <c r="K279" s="142">
        <v>18500</v>
      </c>
      <c r="L279" s="151">
        <v>72500</v>
      </c>
      <c r="M279" s="151">
        <v>72500</v>
      </c>
      <c r="N279" s="151">
        <v>72500</v>
      </c>
      <c r="O279" s="151">
        <v>73000</v>
      </c>
      <c r="P279" t="s">
        <v>33</v>
      </c>
    </row>
    <row r="280" spans="1:16" s="17" customFormat="1" x14ac:dyDescent="0.25">
      <c r="A280" t="s">
        <v>551</v>
      </c>
      <c r="B280" s="17" t="str">
        <f>MID(A280,1,2)</f>
        <v>12</v>
      </c>
      <c r="C280" s="17" t="str">
        <f>VLOOKUP(VALUE(B280),Missioni[],2,FALSE)</f>
        <v>Diritti sociali, politiche sociali e famiglia</v>
      </c>
      <c r="D280" s="17">
        <f>VALUE(CONCATENATE(B280,MID(A280,4,2)))</f>
        <v>1201</v>
      </c>
      <c r="E280" s="17" t="str">
        <f>VLOOKUP(D280,Programmi[],3,FALSE)</f>
        <v>Interventi per l'infanzia e  i minori e per asili nido</v>
      </c>
      <c r="F280" s="17" t="str">
        <f>MID(A280,7,1)</f>
        <v>1</v>
      </c>
      <c r="G280" t="str">
        <f>VLOOKUP(VALUE(F280),Titoli[],2,FALSE)</f>
        <v>Spese Correnti</v>
      </c>
      <c r="H280" s="110">
        <v>6189</v>
      </c>
      <c r="I280" s="8">
        <v>0</v>
      </c>
      <c r="J280" s="9" t="s">
        <v>177</v>
      </c>
      <c r="K280" s="142">
        <v>93000</v>
      </c>
      <c r="L280" s="151">
        <v>93000</v>
      </c>
      <c r="M280" s="151">
        <v>93000</v>
      </c>
      <c r="N280" s="151">
        <v>93000</v>
      </c>
      <c r="O280" s="151">
        <v>93000</v>
      </c>
      <c r="P280" t="s">
        <v>33</v>
      </c>
    </row>
    <row r="281" spans="1:16" s="17" customFormat="1" x14ac:dyDescent="0.25">
      <c r="A281" t="s">
        <v>566</v>
      </c>
      <c r="B281" s="17" t="str">
        <f>MID(A281,1,2)</f>
        <v>12</v>
      </c>
      <c r="C281" s="17" t="str">
        <f>VLOOKUP(VALUE(B281),Missioni[],2,FALSE)</f>
        <v>Diritti sociali, politiche sociali e famiglia</v>
      </c>
      <c r="D281" s="17">
        <f>VALUE(CONCATENATE(B281,MID(A281,4,2)))</f>
        <v>1201</v>
      </c>
      <c r="E281" s="17" t="str">
        <f>VLOOKUP(D281,Programmi[],3,FALSE)</f>
        <v>Interventi per l'infanzia e  i minori e per asili nido</v>
      </c>
      <c r="F281" s="17" t="str">
        <f>MID(A281,7,1)</f>
        <v>1</v>
      </c>
      <c r="G281" t="str">
        <f>VLOOKUP(VALUE(F281),Titoli[],2,FALSE)</f>
        <v>Spese Correnti</v>
      </c>
      <c r="H281" s="110">
        <v>6222</v>
      </c>
      <c r="I281" s="8">
        <v>0</v>
      </c>
      <c r="J281" s="9" t="s">
        <v>567</v>
      </c>
      <c r="K281" s="142">
        <v>8500</v>
      </c>
      <c r="L281" s="151">
        <v>8700</v>
      </c>
      <c r="M281" s="151">
        <v>9000</v>
      </c>
      <c r="N281" s="151">
        <v>9000</v>
      </c>
      <c r="O281" s="151">
        <v>9000</v>
      </c>
      <c r="P281" t="s">
        <v>33</v>
      </c>
    </row>
    <row r="282" spans="1:16" s="17" customFormat="1" x14ac:dyDescent="0.25">
      <c r="A282" t="s">
        <v>568</v>
      </c>
      <c r="B282" s="17" t="str">
        <f>MID(A282,1,2)</f>
        <v>09</v>
      </c>
      <c r="C282" s="17" t="str">
        <f>VLOOKUP(VALUE(B282),Missioni[],2,FALSE)</f>
        <v>Sviluppo sostenibile e tutela del territorio e dell'ambiente</v>
      </c>
      <c r="D282" s="17">
        <f>VALUE(CONCATENATE(B282,MID(A282,4,2)))</f>
        <v>905</v>
      </c>
      <c r="E282" s="17" t="str">
        <f>VLOOKUP(D282,Programmi[],3,FALSE)</f>
        <v>Aree protette, parchi naturali, protezione naturalistica e forestazione</v>
      </c>
      <c r="F282" s="17" t="str">
        <f>MID(A282,7,1)</f>
        <v>1</v>
      </c>
      <c r="G282" t="str">
        <f>VLOOKUP(VALUE(F282),Titoli[],2,FALSE)</f>
        <v>Spese Correnti</v>
      </c>
      <c r="H282" s="110">
        <v>6350</v>
      </c>
      <c r="I282" s="8">
        <v>0</v>
      </c>
      <c r="J282" s="9" t="s">
        <v>569</v>
      </c>
      <c r="K282" s="142">
        <v>7500</v>
      </c>
      <c r="L282" s="151">
        <v>7500</v>
      </c>
      <c r="M282" s="151">
        <v>7500</v>
      </c>
      <c r="N282" s="151">
        <v>7500</v>
      </c>
      <c r="O282" s="151">
        <v>7500</v>
      </c>
      <c r="P282" t="s">
        <v>7654</v>
      </c>
    </row>
    <row r="283" spans="1:16" s="17" customFormat="1" x14ac:dyDescent="0.25">
      <c r="A283" t="s">
        <v>570</v>
      </c>
      <c r="B283" s="17" t="str">
        <f>MID(A283,1,2)</f>
        <v>09</v>
      </c>
      <c r="C283" s="17" t="str">
        <f>VLOOKUP(VALUE(B283),Missioni[],2,FALSE)</f>
        <v>Sviluppo sostenibile e tutela del territorio e dell'ambiente</v>
      </c>
      <c r="D283" s="17">
        <f>VALUE(CONCATENATE(B283,MID(A283,4,2)))</f>
        <v>905</v>
      </c>
      <c r="E283" s="17" t="str">
        <f>VLOOKUP(D283,Programmi[],3,FALSE)</f>
        <v>Aree protette, parchi naturali, protezione naturalistica e forestazione</v>
      </c>
      <c r="F283" s="17" t="str">
        <f>MID(A283,7,1)</f>
        <v>1</v>
      </c>
      <c r="G283" t="str">
        <f>VLOOKUP(VALUE(F283),Titoli[],2,FALSE)</f>
        <v>Spese Correnti</v>
      </c>
      <c r="H283" s="110">
        <v>6352</v>
      </c>
      <c r="I283" s="8">
        <v>0</v>
      </c>
      <c r="J283" s="9" t="s">
        <v>571</v>
      </c>
      <c r="K283" s="142">
        <v>1000</v>
      </c>
      <c r="L283" s="151">
        <v>1000</v>
      </c>
      <c r="M283" s="151">
        <v>1000</v>
      </c>
      <c r="N283" s="151">
        <v>1000</v>
      </c>
      <c r="O283" s="151">
        <v>1000</v>
      </c>
      <c r="P283" t="s">
        <v>7654</v>
      </c>
    </row>
    <row r="284" spans="1:16" s="17" customFormat="1" x14ac:dyDescent="0.25">
      <c r="A284" t="s">
        <v>568</v>
      </c>
      <c r="B284" s="17" t="str">
        <f>MID(A284,1,2)</f>
        <v>09</v>
      </c>
      <c r="C284" s="17" t="str">
        <f>VLOOKUP(VALUE(B284),Missioni[],2,FALSE)</f>
        <v>Sviluppo sostenibile e tutela del territorio e dell'ambiente</v>
      </c>
      <c r="D284" s="17">
        <f>VALUE(CONCATENATE(B284,MID(A284,4,2)))</f>
        <v>905</v>
      </c>
      <c r="E284" s="17" t="str">
        <f>VLOOKUP(D284,Programmi[],3,FALSE)</f>
        <v>Aree protette, parchi naturali, protezione naturalistica e forestazione</v>
      </c>
      <c r="F284" s="17" t="str">
        <f>MID(A284,7,1)</f>
        <v>1</v>
      </c>
      <c r="G284" t="str">
        <f>VLOOKUP(VALUE(F284),Titoli[],2,FALSE)</f>
        <v>Spese Correnti</v>
      </c>
      <c r="H284" s="110">
        <v>6354</v>
      </c>
      <c r="I284" s="8">
        <v>0</v>
      </c>
      <c r="J284" s="9" t="s">
        <v>572</v>
      </c>
      <c r="K284" s="142">
        <v>3500</v>
      </c>
      <c r="L284" s="151">
        <v>3500</v>
      </c>
      <c r="M284" s="151">
        <v>3500</v>
      </c>
      <c r="N284" s="151">
        <v>3500</v>
      </c>
      <c r="O284" s="151">
        <v>3500</v>
      </c>
      <c r="P284" t="s">
        <v>7654</v>
      </c>
    </row>
    <row r="285" spans="1:16" s="17" customFormat="1" x14ac:dyDescent="0.25">
      <c r="A285" t="s">
        <v>573</v>
      </c>
      <c r="B285" s="17" t="str">
        <f>MID(A285,1,2)</f>
        <v>09</v>
      </c>
      <c r="C285" s="17" t="str">
        <f>VLOOKUP(VALUE(B285),Missioni[],2,FALSE)</f>
        <v>Sviluppo sostenibile e tutela del territorio e dell'ambiente</v>
      </c>
      <c r="D285" s="17">
        <f>VALUE(CONCATENATE(B285,MID(A285,4,2)))</f>
        <v>905</v>
      </c>
      <c r="E285" s="17" t="str">
        <f>VLOOKUP(D285,Programmi[],3,FALSE)</f>
        <v>Aree protette, parchi naturali, protezione naturalistica e forestazione</v>
      </c>
      <c r="F285" s="17" t="str">
        <f>MID(A285,7,1)</f>
        <v>1</v>
      </c>
      <c r="G285" t="str">
        <f>VLOOKUP(VALUE(F285),Titoli[],2,FALSE)</f>
        <v>Spese Correnti</v>
      </c>
      <c r="H285" s="110">
        <v>6356</v>
      </c>
      <c r="I285" s="8">
        <v>0</v>
      </c>
      <c r="J285" s="9" t="s">
        <v>574</v>
      </c>
      <c r="K285" s="142">
        <v>2500</v>
      </c>
      <c r="L285" s="151">
        <v>2500</v>
      </c>
      <c r="M285" s="151">
        <v>2500</v>
      </c>
      <c r="N285" s="151">
        <v>2500</v>
      </c>
      <c r="O285" s="151">
        <v>2500</v>
      </c>
      <c r="P285" t="s">
        <v>7654</v>
      </c>
    </row>
    <row r="286" spans="1:16" s="17" customFormat="1" x14ac:dyDescent="0.25">
      <c r="A286" t="s">
        <v>575</v>
      </c>
      <c r="B286" s="17" t="str">
        <f>MID(A286,1,2)</f>
        <v>09</v>
      </c>
      <c r="C286" s="17" t="str">
        <f>VLOOKUP(VALUE(B286),Missioni[],2,FALSE)</f>
        <v>Sviluppo sostenibile e tutela del territorio e dell'ambiente</v>
      </c>
      <c r="D286" s="17">
        <f>VALUE(CONCATENATE(B286,MID(A286,4,2)))</f>
        <v>905</v>
      </c>
      <c r="E286" s="17" t="str">
        <f>VLOOKUP(D286,Programmi[],3,FALSE)</f>
        <v>Aree protette, parchi naturali, protezione naturalistica e forestazione</v>
      </c>
      <c r="F286" s="17" t="str">
        <f>MID(A286,7,1)</f>
        <v>1</v>
      </c>
      <c r="G286" t="str">
        <f>VLOOKUP(VALUE(F286),Titoli[],2,FALSE)</f>
        <v>Spese Correnti</v>
      </c>
      <c r="H286" s="110">
        <v>6357</v>
      </c>
      <c r="I286" s="8">
        <v>0</v>
      </c>
      <c r="J286" s="9" t="s">
        <v>576</v>
      </c>
      <c r="K286" s="142">
        <v>2400</v>
      </c>
      <c r="L286" s="151">
        <v>8700</v>
      </c>
      <c r="M286" s="151">
        <v>1500</v>
      </c>
      <c r="N286" s="151">
        <v>1500</v>
      </c>
      <c r="O286" s="151">
        <v>1500</v>
      </c>
      <c r="P286" t="s">
        <v>7654</v>
      </c>
    </row>
    <row r="287" spans="1:16" s="17" customFormat="1" x14ac:dyDescent="0.25">
      <c r="A287" t="s">
        <v>577</v>
      </c>
      <c r="B287" s="17" t="str">
        <f>MID(A287,1,2)</f>
        <v>09</v>
      </c>
      <c r="C287" s="17" t="str">
        <f>VLOOKUP(VALUE(B287),Missioni[],2,FALSE)</f>
        <v>Sviluppo sostenibile e tutela del territorio e dell'ambiente</v>
      </c>
      <c r="D287" s="17">
        <f>VALUE(CONCATENATE(B287,MID(A287,4,2)))</f>
        <v>905</v>
      </c>
      <c r="E287" s="17" t="str">
        <f>VLOOKUP(D287,Programmi[],3,FALSE)</f>
        <v>Aree protette, parchi naturali, protezione naturalistica e forestazione</v>
      </c>
      <c r="F287" s="17" t="str">
        <f>MID(A287,7,1)</f>
        <v>1</v>
      </c>
      <c r="G287" t="str">
        <f>VLOOKUP(VALUE(F287),Titoli[],2,FALSE)</f>
        <v>Spese Correnti</v>
      </c>
      <c r="H287" s="110">
        <v>6359</v>
      </c>
      <c r="I287" s="8">
        <v>0</v>
      </c>
      <c r="J287" s="9" t="s">
        <v>578</v>
      </c>
      <c r="K287" s="142">
        <v>500</v>
      </c>
      <c r="L287" s="151">
        <v>500</v>
      </c>
      <c r="M287" s="151">
        <v>500</v>
      </c>
      <c r="N287" s="151">
        <v>500</v>
      </c>
      <c r="O287" s="151">
        <v>500</v>
      </c>
      <c r="P287" t="s">
        <v>7654</v>
      </c>
    </row>
    <row r="288" spans="1:16" s="17" customFormat="1" x14ac:dyDescent="0.25">
      <c r="A288" t="s">
        <v>579</v>
      </c>
      <c r="B288" s="17" t="str">
        <f>MID(A288,1,2)</f>
        <v>09</v>
      </c>
      <c r="C288" s="17" t="str">
        <f>VLOOKUP(VALUE(B288),Missioni[],2,FALSE)</f>
        <v>Sviluppo sostenibile e tutela del territorio e dell'ambiente</v>
      </c>
      <c r="D288" s="17">
        <f>VALUE(CONCATENATE(B288,MID(A288,4,2)))</f>
        <v>905</v>
      </c>
      <c r="E288" s="17" t="str">
        <f>VLOOKUP(D288,Programmi[],3,FALSE)</f>
        <v>Aree protette, parchi naturali, protezione naturalistica e forestazione</v>
      </c>
      <c r="F288" s="17" t="str">
        <f>MID(A288,7,1)</f>
        <v>1</v>
      </c>
      <c r="G288" t="str">
        <f>VLOOKUP(VALUE(F288),Titoli[],2,FALSE)</f>
        <v>Spese Correnti</v>
      </c>
      <c r="H288" s="110">
        <v>6362</v>
      </c>
      <c r="I288" s="8">
        <v>0</v>
      </c>
      <c r="J288" s="9" t="s">
        <v>580</v>
      </c>
      <c r="K288" s="142">
        <v>15000</v>
      </c>
      <c r="L288" s="151">
        <v>15000</v>
      </c>
      <c r="M288" s="151">
        <v>15000</v>
      </c>
      <c r="N288" s="151">
        <v>15000</v>
      </c>
      <c r="O288" s="151">
        <v>15000</v>
      </c>
      <c r="P288" t="s">
        <v>7654</v>
      </c>
    </row>
    <row r="289" spans="1:16" s="17" customFormat="1" x14ac:dyDescent="0.25">
      <c r="A289" t="s">
        <v>581</v>
      </c>
      <c r="B289" s="17" t="str">
        <f>MID(A289,1,2)</f>
        <v>09</v>
      </c>
      <c r="C289" s="17" t="str">
        <f>VLOOKUP(VALUE(B289),Missioni[],2,FALSE)</f>
        <v>Sviluppo sostenibile e tutela del territorio e dell'ambiente</v>
      </c>
      <c r="D289" s="17">
        <f>VALUE(CONCATENATE(B289,MID(A289,4,2)))</f>
        <v>905</v>
      </c>
      <c r="E289" s="17" t="str">
        <f>VLOOKUP(D289,Programmi[],3,FALSE)</f>
        <v>Aree protette, parchi naturali, protezione naturalistica e forestazione</v>
      </c>
      <c r="F289" s="17" t="str">
        <f>MID(A289,7,1)</f>
        <v>1</v>
      </c>
      <c r="G289" t="str">
        <f>VLOOKUP(VALUE(F289),Titoli[],2,FALSE)</f>
        <v>Spese Correnti</v>
      </c>
      <c r="H289" s="110">
        <v>6366</v>
      </c>
      <c r="I289" s="8">
        <v>0</v>
      </c>
      <c r="J289" s="9" t="s">
        <v>582</v>
      </c>
      <c r="K289" s="142">
        <v>60000</v>
      </c>
      <c r="L289" s="151">
        <v>60000</v>
      </c>
      <c r="M289" s="151">
        <v>60000</v>
      </c>
      <c r="N289" s="151">
        <v>60000</v>
      </c>
      <c r="O289" s="151">
        <v>60000</v>
      </c>
      <c r="P289" t="s">
        <v>7654</v>
      </c>
    </row>
    <row r="290" spans="1:16" s="17" customFormat="1" ht="45" x14ac:dyDescent="0.25">
      <c r="A290" t="s">
        <v>581</v>
      </c>
      <c r="B290" s="17" t="str">
        <f>MID(A290,1,2)</f>
        <v>09</v>
      </c>
      <c r="C290" s="17" t="str">
        <f>VLOOKUP(VALUE(B290),Missioni[],2,FALSE)</f>
        <v>Sviluppo sostenibile e tutela del territorio e dell'ambiente</v>
      </c>
      <c r="D290" s="17">
        <f>VALUE(CONCATENATE(B290,MID(A290,4,2)))</f>
        <v>905</v>
      </c>
      <c r="E290" s="17" t="str">
        <f>VLOOKUP(D290,Programmi[],3,FALSE)</f>
        <v>Aree protette, parchi naturali, protezione naturalistica e forestazione</v>
      </c>
      <c r="F290" s="17" t="str">
        <f>MID(A290,7,1)</f>
        <v>1</v>
      </c>
      <c r="G290" t="str">
        <f>VLOOKUP(VALUE(F290),Titoli[],2,FALSE)</f>
        <v>Spese Correnti</v>
      </c>
      <c r="H290" s="110">
        <v>6367</v>
      </c>
      <c r="I290" s="8">
        <v>0</v>
      </c>
      <c r="J290" s="9" t="s">
        <v>849</v>
      </c>
      <c r="K290" s="142"/>
      <c r="L290" s="151"/>
      <c r="M290" s="151"/>
      <c r="N290" s="151"/>
      <c r="O290" s="151">
        <v>0</v>
      </c>
      <c r="P290" t="s">
        <v>7654</v>
      </c>
    </row>
    <row r="291" spans="1:16" s="17" customFormat="1" ht="75" x14ac:dyDescent="0.25">
      <c r="A291" t="s">
        <v>583</v>
      </c>
      <c r="B291" s="17" t="str">
        <f>MID(A291,1,2)</f>
        <v>12</v>
      </c>
      <c r="C291" s="17" t="str">
        <f>VLOOKUP(VALUE(B291),Missioni[],2,FALSE)</f>
        <v>Diritti sociali, politiche sociali e famiglia</v>
      </c>
      <c r="D291" s="17">
        <f>VALUE(CONCATENATE(B291,MID(A291,4,2)))</f>
        <v>1207</v>
      </c>
      <c r="E291" s="17" t="str">
        <f>VLOOKUP(D291,Programmi[],3,FALSE)</f>
        <v>Programmazione e governo della rete dei servizi sociosanitari e sociali</v>
      </c>
      <c r="F291" s="17" t="str">
        <f>MID(A291,7,1)</f>
        <v>1</v>
      </c>
      <c r="G291" t="str">
        <f>VLOOKUP(VALUE(F291),Titoli[],2,FALSE)</f>
        <v>Spese Correnti</v>
      </c>
      <c r="H291" s="110">
        <v>6368</v>
      </c>
      <c r="I291" s="8">
        <v>0</v>
      </c>
      <c r="J291" s="9" t="s">
        <v>850</v>
      </c>
      <c r="K291" s="142"/>
      <c r="L291" s="151"/>
      <c r="M291" s="151"/>
      <c r="N291" s="151"/>
      <c r="O291" s="151">
        <v>0</v>
      </c>
      <c r="P291" t="s">
        <v>33</v>
      </c>
    </row>
    <row r="292" spans="1:16" s="17" customFormat="1" x14ac:dyDescent="0.25">
      <c r="A292" t="s">
        <v>851</v>
      </c>
      <c r="B292" s="17" t="str">
        <f>MID(A292,1,2)</f>
        <v>12</v>
      </c>
      <c r="C292" s="17" t="str">
        <f>VLOOKUP(VALUE(B292),Missioni[],2,FALSE)</f>
        <v>Diritti sociali, politiche sociali e famiglia</v>
      </c>
      <c r="D292" s="17">
        <f>VALUE(CONCATENATE(B292,MID(A292,4,2)))</f>
        <v>1205</v>
      </c>
      <c r="E292" s="17" t="str">
        <f>VLOOKUP(D292,Programmi[],3,FALSE)</f>
        <v>Interventi  per le famiglie</v>
      </c>
      <c r="F292" s="17" t="str">
        <f>MID(A292,7,1)</f>
        <v>1</v>
      </c>
      <c r="G292" t="str">
        <f>VLOOKUP(VALUE(F292),Titoli[],2,FALSE)</f>
        <v>Spese Correnti</v>
      </c>
      <c r="H292" s="110">
        <v>6369</v>
      </c>
      <c r="I292" s="8">
        <v>0</v>
      </c>
      <c r="J292" s="9" t="s">
        <v>585</v>
      </c>
      <c r="K292" s="142"/>
      <c r="L292" s="151"/>
      <c r="M292" s="151"/>
      <c r="N292" s="151"/>
      <c r="O292" s="151">
        <v>0</v>
      </c>
      <c r="P292" t="s">
        <v>33</v>
      </c>
    </row>
    <row r="293" spans="1:16" s="17" customFormat="1" ht="30" x14ac:dyDescent="0.25">
      <c r="A293" t="s">
        <v>586</v>
      </c>
      <c r="B293" s="17" t="str">
        <f>MID(A293,1,2)</f>
        <v>06</v>
      </c>
      <c r="C293" s="17" t="str">
        <f>VLOOKUP(VALUE(B293),Missioni[],2,FALSE)</f>
        <v>Politiche giovanili, sport e tempo libero</v>
      </c>
      <c r="D293" s="17">
        <f>VALUE(CONCATENATE(B293,MID(A293,4,2)))</f>
        <v>601</v>
      </c>
      <c r="E293" s="17" t="str">
        <f>VLOOKUP(D293,Programmi[],3,FALSE)</f>
        <v>Sport e tempo libero</v>
      </c>
      <c r="F293" s="17" t="str">
        <f>MID(A293,7,1)</f>
        <v>1</v>
      </c>
      <c r="G293" t="str">
        <f>VLOOKUP(VALUE(F293),Titoli[],2,FALSE)</f>
        <v>Spese Correnti</v>
      </c>
      <c r="H293" s="110">
        <v>6492</v>
      </c>
      <c r="I293" s="8">
        <v>0</v>
      </c>
      <c r="J293" s="9" t="s">
        <v>587</v>
      </c>
      <c r="K293" s="142">
        <v>6000</v>
      </c>
      <c r="L293" s="151">
        <v>10000</v>
      </c>
      <c r="M293" s="151">
        <v>15000</v>
      </c>
      <c r="N293" s="151">
        <v>17000</v>
      </c>
      <c r="O293" s="151">
        <v>19000</v>
      </c>
      <c r="P293" t="s">
        <v>31</v>
      </c>
    </row>
    <row r="294" spans="1:16" s="17" customFormat="1" x14ac:dyDescent="0.25">
      <c r="A294" t="s">
        <v>588</v>
      </c>
      <c r="B294" s="17" t="str">
        <f>MID(A294,1,2)</f>
        <v>06</v>
      </c>
      <c r="C294" s="17" t="str">
        <f>VLOOKUP(VALUE(B294),Missioni[],2,FALSE)</f>
        <v>Politiche giovanili, sport e tempo libero</v>
      </c>
      <c r="D294" s="17">
        <f>VALUE(CONCATENATE(B294,MID(A294,4,2)))</f>
        <v>601</v>
      </c>
      <c r="E294" s="17" t="str">
        <f>VLOOKUP(D294,Programmi[],3,FALSE)</f>
        <v>Sport e tempo libero</v>
      </c>
      <c r="F294" s="17" t="str">
        <f>MID(A294,7,1)</f>
        <v>1</v>
      </c>
      <c r="G294" t="str">
        <f>VLOOKUP(VALUE(F294),Titoli[],2,FALSE)</f>
        <v>Spese Correnti</v>
      </c>
      <c r="H294" s="110">
        <v>6493</v>
      </c>
      <c r="I294" s="8">
        <v>0</v>
      </c>
      <c r="J294" s="9" t="s">
        <v>589</v>
      </c>
      <c r="K294" s="142">
        <v>55500</v>
      </c>
      <c r="L294" s="151">
        <v>72000</v>
      </c>
      <c r="M294" s="151">
        <v>75000</v>
      </c>
      <c r="N294" s="151">
        <v>77000</v>
      </c>
      <c r="O294" s="151">
        <v>79000</v>
      </c>
      <c r="P294" t="s">
        <v>31</v>
      </c>
    </row>
    <row r="295" spans="1:16" s="17" customFormat="1" x14ac:dyDescent="0.25">
      <c r="A295" t="s">
        <v>588</v>
      </c>
      <c r="B295" s="17" t="str">
        <f>MID(A295,1,2)</f>
        <v>06</v>
      </c>
      <c r="C295" s="17" t="str">
        <f>VLOOKUP(VALUE(B295),Missioni[],2,FALSE)</f>
        <v>Politiche giovanili, sport e tempo libero</v>
      </c>
      <c r="D295" s="17">
        <f>VALUE(CONCATENATE(B295,MID(A295,4,2)))</f>
        <v>601</v>
      </c>
      <c r="E295" s="17" t="str">
        <f>VLOOKUP(D295,Programmi[],3,FALSE)</f>
        <v>Sport e tempo libero</v>
      </c>
      <c r="F295" s="17" t="str">
        <f>MID(A295,7,1)</f>
        <v>1</v>
      </c>
      <c r="G295" t="str">
        <f>VLOOKUP(VALUE(F295),Titoli[],2,FALSE)</f>
        <v>Spese Correnti</v>
      </c>
      <c r="H295" s="110">
        <v>6494</v>
      </c>
      <c r="I295" s="8">
        <v>0</v>
      </c>
      <c r="J295" s="9" t="s">
        <v>590</v>
      </c>
      <c r="K295" s="142">
        <v>83000</v>
      </c>
      <c r="L295" s="151">
        <v>127500</v>
      </c>
      <c r="M295" s="151">
        <v>145000</v>
      </c>
      <c r="N295" s="151">
        <v>145000</v>
      </c>
      <c r="O295" s="151">
        <v>145000</v>
      </c>
      <c r="P295" t="s">
        <v>31</v>
      </c>
    </row>
    <row r="296" spans="1:16" s="17" customFormat="1" x14ac:dyDescent="0.25">
      <c r="A296" t="s">
        <v>424</v>
      </c>
      <c r="B296" s="17" t="str">
        <f>MID(A296,1,2)</f>
        <v>06</v>
      </c>
      <c r="C296" s="17" t="str">
        <f>VLOOKUP(VALUE(B296),Missioni[],2,FALSE)</f>
        <v>Politiche giovanili, sport e tempo libero</v>
      </c>
      <c r="D296" s="17">
        <f>VALUE(CONCATENATE(B296,MID(A296,4,2)))</f>
        <v>601</v>
      </c>
      <c r="E296" s="17" t="str">
        <f>VLOOKUP(D296,Programmi[],3,FALSE)</f>
        <v>Sport e tempo libero</v>
      </c>
      <c r="F296" s="17" t="str">
        <f>MID(A296,7,1)</f>
        <v>1</v>
      </c>
      <c r="G296" t="str">
        <f>VLOOKUP(VALUE(F296),Titoli[],2,FALSE)</f>
        <v>Spese Correnti</v>
      </c>
      <c r="H296" s="110">
        <v>6495</v>
      </c>
      <c r="I296" s="8">
        <v>0</v>
      </c>
      <c r="J296" s="9" t="s">
        <v>7634</v>
      </c>
      <c r="K296" s="142">
        <v>18000</v>
      </c>
      <c r="L296" s="151">
        <v>8000</v>
      </c>
      <c r="M296" s="151">
        <v>8000</v>
      </c>
      <c r="N296" s="151">
        <v>8000</v>
      </c>
      <c r="O296" s="151">
        <v>8000</v>
      </c>
      <c r="P296" t="s">
        <v>31</v>
      </c>
    </row>
    <row r="297" spans="1:16" s="17" customFormat="1" x14ac:dyDescent="0.25">
      <c r="A297" t="s">
        <v>591</v>
      </c>
      <c r="B297" s="17" t="str">
        <f>MID(A297,1,2)</f>
        <v>06</v>
      </c>
      <c r="C297" s="17" t="str">
        <f>VLOOKUP(VALUE(B297),Missioni[],2,FALSE)</f>
        <v>Politiche giovanili, sport e tempo libero</v>
      </c>
      <c r="D297" s="17">
        <f>VALUE(CONCATENATE(B297,MID(A297,4,2)))</f>
        <v>601</v>
      </c>
      <c r="E297" s="17" t="str">
        <f>VLOOKUP(D297,Programmi[],3,FALSE)</f>
        <v>Sport e tempo libero</v>
      </c>
      <c r="F297" s="17" t="str">
        <f>MID(A297,7,1)</f>
        <v>1</v>
      </c>
      <c r="G297" t="str">
        <f>VLOOKUP(VALUE(F297),Titoli[],2,FALSE)</f>
        <v>Spese Correnti</v>
      </c>
      <c r="H297" s="110">
        <v>6500</v>
      </c>
      <c r="I297" s="8">
        <v>0</v>
      </c>
      <c r="J297" s="9" t="s">
        <v>592</v>
      </c>
      <c r="K297" s="142">
        <v>26000</v>
      </c>
      <c r="L297" s="151">
        <v>32000</v>
      </c>
      <c r="M297" s="151">
        <v>35000</v>
      </c>
      <c r="N297" s="151">
        <v>35000</v>
      </c>
      <c r="O297" s="151">
        <v>35000</v>
      </c>
      <c r="P297" t="s">
        <v>31</v>
      </c>
    </row>
    <row r="298" spans="1:16" s="17" customFormat="1" x14ac:dyDescent="0.25">
      <c r="A298" t="s">
        <v>593</v>
      </c>
      <c r="B298" s="17" t="str">
        <f>MID(A298,1,2)</f>
        <v>06</v>
      </c>
      <c r="C298" s="17" t="str">
        <f>VLOOKUP(VALUE(B298),Missioni[],2,FALSE)</f>
        <v>Politiche giovanili, sport e tempo libero</v>
      </c>
      <c r="D298" s="17">
        <f>VALUE(CONCATENATE(B298,MID(A298,4,2)))</f>
        <v>601</v>
      </c>
      <c r="E298" s="17" t="str">
        <f>VLOOKUP(D298,Programmi[],3,FALSE)</f>
        <v>Sport e tempo libero</v>
      </c>
      <c r="F298" s="17" t="str">
        <f>MID(A298,7,1)</f>
        <v>1</v>
      </c>
      <c r="G298" t="str">
        <f>VLOOKUP(VALUE(F298),Titoli[],2,FALSE)</f>
        <v>Spese Correnti</v>
      </c>
      <c r="H298" s="110">
        <v>6505</v>
      </c>
      <c r="I298" s="8">
        <v>0</v>
      </c>
      <c r="J298" s="9" t="s">
        <v>594</v>
      </c>
      <c r="K298" s="142">
        <v>100</v>
      </c>
      <c r="L298" s="151">
        <v>100</v>
      </c>
      <c r="M298" s="151">
        <v>100</v>
      </c>
      <c r="N298" s="151">
        <v>100</v>
      </c>
      <c r="O298" s="151">
        <v>100</v>
      </c>
      <c r="P298" t="s">
        <v>31</v>
      </c>
    </row>
    <row r="299" spans="1:16" s="17" customFormat="1" x14ac:dyDescent="0.25">
      <c r="A299" t="s">
        <v>595</v>
      </c>
      <c r="B299" s="17" t="str">
        <f>MID(A299,1,2)</f>
        <v>06</v>
      </c>
      <c r="C299" s="17" t="str">
        <f>VLOOKUP(VALUE(B299),Missioni[],2,FALSE)</f>
        <v>Politiche giovanili, sport e tempo libero</v>
      </c>
      <c r="D299" s="17">
        <f>VALUE(CONCATENATE(B299,MID(A299,4,2)))</f>
        <v>601</v>
      </c>
      <c r="E299" s="17" t="str">
        <f>VLOOKUP(D299,Programmi[],3,FALSE)</f>
        <v>Sport e tempo libero</v>
      </c>
      <c r="F299" s="17" t="str">
        <f>MID(A299,7,1)</f>
        <v>1</v>
      </c>
      <c r="G299" t="str">
        <f>VLOOKUP(VALUE(F299),Titoli[],2,FALSE)</f>
        <v>Spese Correnti</v>
      </c>
      <c r="H299" s="110">
        <v>6510</v>
      </c>
      <c r="I299" s="8">
        <v>0</v>
      </c>
      <c r="J299" s="9" t="s">
        <v>596</v>
      </c>
      <c r="K299" s="142">
        <v>19000</v>
      </c>
      <c r="L299" s="151">
        <v>24500</v>
      </c>
      <c r="M299" s="151">
        <v>25000</v>
      </c>
      <c r="N299" s="151">
        <v>25000</v>
      </c>
      <c r="O299" s="151">
        <v>25000</v>
      </c>
      <c r="P299" t="s">
        <v>31</v>
      </c>
    </row>
    <row r="300" spans="1:16" s="17" customFormat="1" x14ac:dyDescent="0.25">
      <c r="A300" t="s">
        <v>597</v>
      </c>
      <c r="B300" s="17" t="str">
        <f>MID(A300,1,2)</f>
        <v>06</v>
      </c>
      <c r="C300" s="17" t="str">
        <f>VLOOKUP(VALUE(B300),Missioni[],2,FALSE)</f>
        <v>Politiche giovanili, sport e tempo libero</v>
      </c>
      <c r="D300" s="17">
        <f>VALUE(CONCATENATE(B300,MID(A300,4,2)))</f>
        <v>601</v>
      </c>
      <c r="E300" s="17" t="str">
        <f>VLOOKUP(D300,Programmi[],3,FALSE)</f>
        <v>Sport e tempo libero</v>
      </c>
      <c r="F300" s="17" t="str">
        <f>MID(A300,7,1)</f>
        <v>1</v>
      </c>
      <c r="G300" t="str">
        <f>VLOOKUP(VALUE(F300),Titoli[],2,FALSE)</f>
        <v>Spese Correnti</v>
      </c>
      <c r="H300" s="110">
        <v>6515</v>
      </c>
      <c r="I300" s="8">
        <v>0</v>
      </c>
      <c r="J300" s="9" t="s">
        <v>598</v>
      </c>
      <c r="K300" s="142">
        <v>7000</v>
      </c>
      <c r="L300" s="151">
        <v>11500</v>
      </c>
      <c r="M300" s="151">
        <v>7000</v>
      </c>
      <c r="N300" s="151">
        <v>7000</v>
      </c>
      <c r="O300" s="151">
        <v>7000</v>
      </c>
      <c r="P300" t="s">
        <v>31</v>
      </c>
    </row>
    <row r="301" spans="1:16" s="17" customFormat="1" x14ac:dyDescent="0.25">
      <c r="A301" t="s">
        <v>599</v>
      </c>
      <c r="B301" s="17" t="str">
        <f>MID(A301,1,2)</f>
        <v>06</v>
      </c>
      <c r="C301" s="17" t="str">
        <f>VLOOKUP(VALUE(B301),Missioni[],2,FALSE)</f>
        <v>Politiche giovanili, sport e tempo libero</v>
      </c>
      <c r="D301" s="17">
        <f>VALUE(CONCATENATE(B301,MID(A301,4,2)))</f>
        <v>601</v>
      </c>
      <c r="E301" s="17" t="str">
        <f>VLOOKUP(D301,Programmi[],3,FALSE)</f>
        <v>Sport e tempo libero</v>
      </c>
      <c r="F301" s="17" t="str">
        <f>MID(A301,7,1)</f>
        <v>1</v>
      </c>
      <c r="G301" t="str">
        <f>VLOOKUP(VALUE(F301),Titoli[],2,FALSE)</f>
        <v>Spese Correnti</v>
      </c>
      <c r="H301" s="110">
        <v>6518</v>
      </c>
      <c r="I301" s="8">
        <v>0</v>
      </c>
      <c r="J301" s="9" t="s">
        <v>600</v>
      </c>
      <c r="K301" s="142">
        <v>8277.34</v>
      </c>
      <c r="L301" s="151"/>
      <c r="M301" s="151"/>
      <c r="N301" s="151"/>
      <c r="O301" s="151"/>
      <c r="P301" t="s">
        <v>31</v>
      </c>
    </row>
    <row r="302" spans="1:16" s="17" customFormat="1" x14ac:dyDescent="0.25">
      <c r="A302" t="s">
        <v>424</v>
      </c>
      <c r="B302" s="17" t="str">
        <f>MID(A302,1,2)</f>
        <v>06</v>
      </c>
      <c r="C302" s="17" t="str">
        <f>VLOOKUP(VALUE(B302),Missioni[],2,FALSE)</f>
        <v>Politiche giovanili, sport e tempo libero</v>
      </c>
      <c r="D302" s="17">
        <f>VALUE(CONCATENATE(B302,MID(A302,4,2)))</f>
        <v>601</v>
      </c>
      <c r="E302" s="17" t="str">
        <f>VLOOKUP(D302,Programmi[],3,FALSE)</f>
        <v>Sport e tempo libero</v>
      </c>
      <c r="F302" s="17" t="str">
        <f>MID(A302,7,1)</f>
        <v>1</v>
      </c>
      <c r="G302" t="str">
        <f>VLOOKUP(VALUE(F302),Titoli[],2,FALSE)</f>
        <v>Spese Correnti</v>
      </c>
      <c r="H302" s="110">
        <v>6521</v>
      </c>
      <c r="I302" s="8">
        <v>0</v>
      </c>
      <c r="J302" s="9" t="s">
        <v>601</v>
      </c>
      <c r="K302" s="142">
        <v>8000</v>
      </c>
      <c r="L302" s="151">
        <v>8000</v>
      </c>
      <c r="M302" s="151">
        <v>10000</v>
      </c>
      <c r="N302" s="151">
        <v>10000</v>
      </c>
      <c r="O302" s="151">
        <v>10000</v>
      </c>
      <c r="P302" t="s">
        <v>31</v>
      </c>
    </row>
    <row r="303" spans="1:16" s="17" customFormat="1" x14ac:dyDescent="0.25">
      <c r="A303" t="s">
        <v>852</v>
      </c>
      <c r="B303" s="17" t="str">
        <f>MID(A303,1,2)</f>
        <v>04</v>
      </c>
      <c r="C303" s="17" t="str">
        <f>VLOOKUP(VALUE(B303),Missioni[],2,FALSE)</f>
        <v>Istruzione e diritto allo studio</v>
      </c>
      <c r="D303" s="17">
        <f>VALUE(CONCATENATE(B303,MID(A303,4,2)))</f>
        <v>402</v>
      </c>
      <c r="E303" s="17" t="str">
        <f>VLOOKUP(D303,Programmi[],3,FALSE)</f>
        <v>Altri ordini di istruzione non universitaria</v>
      </c>
      <c r="F303" s="17" t="str">
        <f>MID(A303,7,1)</f>
        <v>1</v>
      </c>
      <c r="G303" t="str">
        <f>VLOOKUP(VALUE(F303),Titoli[],2,FALSE)</f>
        <v>Spese Correnti</v>
      </c>
      <c r="H303" s="110">
        <v>6522</v>
      </c>
      <c r="I303" s="8">
        <v>0</v>
      </c>
      <c r="J303" s="9" t="s">
        <v>853</v>
      </c>
      <c r="K303" s="142"/>
      <c r="L303" s="151"/>
      <c r="M303" s="151"/>
      <c r="N303" s="151"/>
      <c r="O303" s="151"/>
      <c r="P303" t="s">
        <v>31</v>
      </c>
    </row>
    <row r="304" spans="1:16" s="17" customFormat="1" x14ac:dyDescent="0.25">
      <c r="A304" t="s">
        <v>424</v>
      </c>
      <c r="B304" s="17" t="str">
        <f>MID(A304,1,2)</f>
        <v>06</v>
      </c>
      <c r="C304" s="17" t="str">
        <f>VLOOKUP(VALUE(B304),Missioni[],2,FALSE)</f>
        <v>Politiche giovanili, sport e tempo libero</v>
      </c>
      <c r="D304" s="17">
        <f>VALUE(CONCATENATE(B304,MID(A304,4,2)))</f>
        <v>601</v>
      </c>
      <c r="E304" s="17" t="str">
        <f>VLOOKUP(D304,Programmi[],3,FALSE)</f>
        <v>Sport e tempo libero</v>
      </c>
      <c r="F304" s="17" t="str">
        <f>MID(A304,7,1)</f>
        <v>1</v>
      </c>
      <c r="G304" t="str">
        <f>VLOOKUP(VALUE(F304),Titoli[],2,FALSE)</f>
        <v>Spese Correnti</v>
      </c>
      <c r="H304" s="110">
        <v>6525</v>
      </c>
      <c r="I304" s="8">
        <v>0</v>
      </c>
      <c r="J304" s="9" t="s">
        <v>602</v>
      </c>
      <c r="K304" s="142">
        <v>7000</v>
      </c>
      <c r="L304" s="151">
        <v>7000</v>
      </c>
      <c r="M304" s="151">
        <v>5000</v>
      </c>
      <c r="N304" s="151">
        <v>5000</v>
      </c>
      <c r="O304" s="151">
        <v>5000</v>
      </c>
      <c r="P304" t="s">
        <v>31</v>
      </c>
    </row>
    <row r="305" spans="1:16" s="17" customFormat="1" ht="30" x14ac:dyDescent="0.25">
      <c r="A305" t="s">
        <v>424</v>
      </c>
      <c r="B305" s="17" t="str">
        <f>MID(A305,1,2)</f>
        <v>06</v>
      </c>
      <c r="C305" s="17" t="str">
        <f>VLOOKUP(VALUE(B305),Missioni[],2,FALSE)</f>
        <v>Politiche giovanili, sport e tempo libero</v>
      </c>
      <c r="D305" s="17">
        <f>VALUE(CONCATENATE(B305,MID(A305,4,2)))</f>
        <v>601</v>
      </c>
      <c r="E305" s="17" t="str">
        <f>VLOOKUP(D305,Programmi[],3,FALSE)</f>
        <v>Sport e tempo libero</v>
      </c>
      <c r="F305" s="17" t="str">
        <f>MID(A305,7,1)</f>
        <v>1</v>
      </c>
      <c r="G305" t="str">
        <f>VLOOKUP(VALUE(F305),Titoli[],2,FALSE)</f>
        <v>Spese Correnti</v>
      </c>
      <c r="H305" s="110">
        <v>6526</v>
      </c>
      <c r="I305" s="8">
        <v>0</v>
      </c>
      <c r="J305" s="9" t="s">
        <v>603</v>
      </c>
      <c r="K305" s="142">
        <v>2500</v>
      </c>
      <c r="L305" s="151">
        <v>2500</v>
      </c>
      <c r="M305" s="151">
        <v>1000</v>
      </c>
      <c r="N305" s="151">
        <v>1000</v>
      </c>
      <c r="O305" s="151">
        <v>1000</v>
      </c>
      <c r="P305" t="s">
        <v>31</v>
      </c>
    </row>
    <row r="306" spans="1:16" s="17" customFormat="1" x14ac:dyDescent="0.25">
      <c r="A306" t="s">
        <v>604</v>
      </c>
      <c r="B306" s="17" t="str">
        <f>MID(A306,1,2)</f>
        <v>06</v>
      </c>
      <c r="C306" s="17" t="str">
        <f>VLOOKUP(VALUE(B306),Missioni[],2,FALSE)</f>
        <v>Politiche giovanili, sport e tempo libero</v>
      </c>
      <c r="D306" s="17">
        <f>VALUE(CONCATENATE(B306,MID(A306,4,2)))</f>
        <v>601</v>
      </c>
      <c r="E306" s="17" t="str">
        <f>VLOOKUP(D306,Programmi[],3,FALSE)</f>
        <v>Sport e tempo libero</v>
      </c>
      <c r="F306" s="17" t="str">
        <f>MID(A306,7,1)</f>
        <v>1</v>
      </c>
      <c r="G306" t="str">
        <f>VLOOKUP(VALUE(F306),Titoli[],2,FALSE)</f>
        <v>Spese Correnti</v>
      </c>
      <c r="H306" s="110">
        <v>6529</v>
      </c>
      <c r="I306" s="8">
        <v>0</v>
      </c>
      <c r="J306" s="9" t="s">
        <v>605</v>
      </c>
      <c r="K306" s="142">
        <v>2000</v>
      </c>
      <c r="L306" s="151">
        <v>4500</v>
      </c>
      <c r="M306" s="151">
        <v>5000</v>
      </c>
      <c r="N306" s="151">
        <v>5000</v>
      </c>
      <c r="O306" s="151">
        <v>5000</v>
      </c>
      <c r="P306" t="s">
        <v>31</v>
      </c>
    </row>
    <row r="307" spans="1:16" s="17" customFormat="1" x14ac:dyDescent="0.25">
      <c r="A307" t="s">
        <v>606</v>
      </c>
      <c r="B307" s="17" t="str">
        <f>MID(A307,1,2)</f>
        <v>12</v>
      </c>
      <c r="C307" s="17" t="str">
        <f>VLOOKUP(VALUE(B307),Missioni[],2,FALSE)</f>
        <v>Diritti sociali, politiche sociali e famiglia</v>
      </c>
      <c r="D307" s="17">
        <f>VALUE(CONCATENATE(B307,MID(A307,4,2)))</f>
        <v>1207</v>
      </c>
      <c r="E307" s="17" t="str">
        <f>VLOOKUP(D307,Programmi[],3,FALSE)</f>
        <v>Programmazione e governo della rete dei servizi sociosanitari e sociali</v>
      </c>
      <c r="F307" s="17" t="str">
        <f>MID(A307,7,1)</f>
        <v>1</v>
      </c>
      <c r="G307" t="str">
        <f>VLOOKUP(VALUE(F307),Titoli[],2,FALSE)</f>
        <v>Spese Correnti</v>
      </c>
      <c r="H307" s="110">
        <v>6820</v>
      </c>
      <c r="I307" s="8">
        <v>0</v>
      </c>
      <c r="J307" s="9" t="s">
        <v>607</v>
      </c>
      <c r="K307" s="142">
        <v>66000</v>
      </c>
      <c r="L307" s="151">
        <v>70000</v>
      </c>
      <c r="M307" s="151">
        <v>71500</v>
      </c>
      <c r="N307" s="151">
        <v>77000</v>
      </c>
      <c r="O307" s="151">
        <v>77000</v>
      </c>
      <c r="P307" t="s">
        <v>33</v>
      </c>
    </row>
    <row r="308" spans="1:16" s="17" customFormat="1" x14ac:dyDescent="0.25">
      <c r="A308" t="s">
        <v>608</v>
      </c>
      <c r="B308" s="17" t="str">
        <f>MID(A308,1,2)</f>
        <v>12</v>
      </c>
      <c r="C308" s="17" t="str">
        <f>VLOOKUP(VALUE(B308),Missioni[],2,FALSE)</f>
        <v>Diritti sociali, politiche sociali e famiglia</v>
      </c>
      <c r="D308" s="17">
        <f>VALUE(CONCATENATE(B308,MID(A308,4,2)))</f>
        <v>1207</v>
      </c>
      <c r="E308" s="17" t="str">
        <f>VLOOKUP(D308,Programmi[],3,FALSE)</f>
        <v>Programmazione e governo della rete dei servizi sociosanitari e sociali</v>
      </c>
      <c r="F308" s="17" t="str">
        <f>MID(A308,7,1)</f>
        <v>1</v>
      </c>
      <c r="G308" t="str">
        <f>VLOOKUP(VALUE(F308),Titoli[],2,FALSE)</f>
        <v>Spese Correnti</v>
      </c>
      <c r="H308" s="110">
        <v>6821</v>
      </c>
      <c r="I308" s="8">
        <v>0</v>
      </c>
      <c r="J308" s="9" t="s">
        <v>609</v>
      </c>
      <c r="K308" s="142">
        <v>17500</v>
      </c>
      <c r="L308" s="151">
        <v>18500</v>
      </c>
      <c r="M308" s="151">
        <v>18700</v>
      </c>
      <c r="N308" s="151">
        <v>20500</v>
      </c>
      <c r="O308" s="151">
        <v>20500</v>
      </c>
      <c r="P308" t="s">
        <v>33</v>
      </c>
    </row>
    <row r="309" spans="1:16" s="17" customFormat="1" x14ac:dyDescent="0.25">
      <c r="A309" t="s">
        <v>606</v>
      </c>
      <c r="B309" s="17" t="str">
        <f>MID(A309,1,2)</f>
        <v>12</v>
      </c>
      <c r="C309" s="17" t="str">
        <f>VLOOKUP(VALUE(B309),Missioni[],2,FALSE)</f>
        <v>Diritti sociali, politiche sociali e famiglia</v>
      </c>
      <c r="D309" s="17">
        <f>VALUE(CONCATENATE(B309,MID(A309,4,2)))</f>
        <v>1207</v>
      </c>
      <c r="E309" s="17" t="str">
        <f>VLOOKUP(D309,Programmi[],3,FALSE)</f>
        <v>Programmazione e governo della rete dei servizi sociosanitari e sociali</v>
      </c>
      <c r="F309" s="17" t="str">
        <f>MID(A309,7,1)</f>
        <v>1</v>
      </c>
      <c r="G309" t="str">
        <f>VLOOKUP(VALUE(F309),Titoli[],2,FALSE)</f>
        <v>Spese Correnti</v>
      </c>
      <c r="H309" s="110">
        <v>6822</v>
      </c>
      <c r="I309" s="8">
        <v>0</v>
      </c>
      <c r="J309" s="9" t="s">
        <v>610</v>
      </c>
      <c r="K309" s="142">
        <v>63100</v>
      </c>
      <c r="L309" s="151">
        <v>68500</v>
      </c>
      <c r="M309" s="151">
        <v>67000</v>
      </c>
      <c r="N309" s="151">
        <v>67000</v>
      </c>
      <c r="O309" s="151">
        <v>67000</v>
      </c>
      <c r="P309" t="s">
        <v>33</v>
      </c>
    </row>
    <row r="310" spans="1:16" s="17" customFormat="1" x14ac:dyDescent="0.25">
      <c r="A310" t="s">
        <v>608</v>
      </c>
      <c r="B310" s="17" t="str">
        <f>MID(A310,1,2)</f>
        <v>12</v>
      </c>
      <c r="C310" s="17" t="str">
        <f>VLOOKUP(VALUE(B310),Missioni[],2,FALSE)</f>
        <v>Diritti sociali, politiche sociali e famiglia</v>
      </c>
      <c r="D310" s="17">
        <f>VALUE(CONCATENATE(B310,MID(A310,4,2)))</f>
        <v>1207</v>
      </c>
      <c r="E310" s="17" t="str">
        <f>VLOOKUP(D310,Programmi[],3,FALSE)</f>
        <v>Programmazione e governo della rete dei servizi sociosanitari e sociali</v>
      </c>
      <c r="F310" s="17" t="str">
        <f>MID(A310,7,1)</f>
        <v>1</v>
      </c>
      <c r="G310" t="str">
        <f>VLOOKUP(VALUE(F310),Titoli[],2,FALSE)</f>
        <v>Spese Correnti</v>
      </c>
      <c r="H310" s="110">
        <v>6823</v>
      </c>
      <c r="I310" s="8">
        <v>0</v>
      </c>
      <c r="J310" s="9" t="s">
        <v>611</v>
      </c>
      <c r="K310" s="142">
        <v>17000</v>
      </c>
      <c r="L310" s="151">
        <v>18250</v>
      </c>
      <c r="M310" s="151">
        <v>18000</v>
      </c>
      <c r="N310" s="151">
        <v>18000</v>
      </c>
      <c r="O310" s="151">
        <v>18000</v>
      </c>
      <c r="P310" t="s">
        <v>33</v>
      </c>
    </row>
    <row r="311" spans="1:16" s="17" customFormat="1" x14ac:dyDescent="0.25">
      <c r="A311" t="s">
        <v>612</v>
      </c>
      <c r="B311" s="17" t="str">
        <f>MID(A311,1,2)</f>
        <v>12</v>
      </c>
      <c r="C311" s="17" t="str">
        <f>VLOOKUP(VALUE(B311),Missioni[],2,FALSE)</f>
        <v>Diritti sociali, politiche sociali e famiglia</v>
      </c>
      <c r="D311" s="17">
        <f>VALUE(CONCATENATE(B311,MID(A311,4,2)))</f>
        <v>1207</v>
      </c>
      <c r="E311" s="17" t="str">
        <f>VLOOKUP(D311,Programmi[],3,FALSE)</f>
        <v>Programmazione e governo della rete dei servizi sociosanitari e sociali</v>
      </c>
      <c r="F311" s="17" t="str">
        <f>MID(A311,7,1)</f>
        <v>1</v>
      </c>
      <c r="G311" t="str">
        <f>VLOOKUP(VALUE(F311),Titoli[],2,FALSE)</f>
        <v>Spese Correnti</v>
      </c>
      <c r="H311" s="110">
        <v>6824</v>
      </c>
      <c r="I311" s="8">
        <v>0</v>
      </c>
      <c r="J311" s="9" t="s">
        <v>613</v>
      </c>
      <c r="K311" s="142"/>
      <c r="L311" s="151"/>
      <c r="M311" s="151"/>
      <c r="N311" s="151"/>
      <c r="O311" s="151">
        <v>0</v>
      </c>
      <c r="P311" t="s">
        <v>33</v>
      </c>
    </row>
    <row r="312" spans="1:16" s="17" customFormat="1" x14ac:dyDescent="0.25">
      <c r="A312" t="s">
        <v>854</v>
      </c>
      <c r="B312" s="17" t="str">
        <f>MID(A312,1,2)</f>
        <v>12</v>
      </c>
      <c r="C312" s="17" t="str">
        <f>VLOOKUP(VALUE(B312),Missioni[],2,FALSE)</f>
        <v>Diritti sociali, politiche sociali e famiglia</v>
      </c>
      <c r="D312" s="17">
        <f>VALUE(CONCATENATE(B312,MID(A312,4,2)))</f>
        <v>1203</v>
      </c>
      <c r="E312" s="17" t="str">
        <f>VLOOKUP(D312,Programmi[],3,FALSE)</f>
        <v>Interventi per gli anziani</v>
      </c>
      <c r="F312" s="17" t="str">
        <f>MID(A312,7,1)</f>
        <v>1</v>
      </c>
      <c r="G312" t="str">
        <f>VLOOKUP(VALUE(F312),Titoli[],2,FALSE)</f>
        <v>Spese Correnti</v>
      </c>
      <c r="H312" s="110">
        <v>6834</v>
      </c>
      <c r="I312" s="8">
        <v>0</v>
      </c>
      <c r="J312" s="9" t="s">
        <v>855</v>
      </c>
      <c r="K312" s="142">
        <v>1000</v>
      </c>
      <c r="L312" s="151">
        <v>1000</v>
      </c>
      <c r="M312" s="151">
        <v>1000</v>
      </c>
      <c r="N312" s="151">
        <v>1000</v>
      </c>
      <c r="O312" s="151">
        <v>1000</v>
      </c>
      <c r="P312" t="s">
        <v>33</v>
      </c>
    </row>
    <row r="313" spans="1:16" s="17" customFormat="1" x14ac:dyDescent="0.25">
      <c r="A313" t="s">
        <v>614</v>
      </c>
      <c r="B313" s="17" t="str">
        <f>MID(A313,1,2)</f>
        <v>12</v>
      </c>
      <c r="C313" s="17" t="str">
        <f>VLOOKUP(VALUE(B313),Missioni[],2,FALSE)</f>
        <v>Diritti sociali, politiche sociali e famiglia</v>
      </c>
      <c r="D313" s="17">
        <f>VALUE(CONCATENATE(B313,MID(A313,4,2)))</f>
        <v>1205</v>
      </c>
      <c r="E313" s="17" t="str">
        <f>VLOOKUP(D313,Programmi[],3,FALSE)</f>
        <v>Interventi  per le famiglie</v>
      </c>
      <c r="F313" s="17" t="str">
        <f>MID(A313,7,1)</f>
        <v>1</v>
      </c>
      <c r="G313" t="str">
        <f>VLOOKUP(VALUE(F313),Titoli[],2,FALSE)</f>
        <v>Spese Correnti</v>
      </c>
      <c r="H313" s="110">
        <v>6856</v>
      </c>
      <c r="I313" s="8">
        <v>0</v>
      </c>
      <c r="J313" s="9" t="s">
        <v>615</v>
      </c>
      <c r="K313" s="142">
        <v>200</v>
      </c>
      <c r="L313" s="151">
        <v>200</v>
      </c>
      <c r="M313" s="151">
        <v>200</v>
      </c>
      <c r="N313" s="151">
        <v>200</v>
      </c>
      <c r="O313" s="151">
        <v>200</v>
      </c>
      <c r="P313" t="s">
        <v>33</v>
      </c>
    </row>
    <row r="314" spans="1:16" s="17" customFormat="1" x14ac:dyDescent="0.25">
      <c r="A314" t="s">
        <v>620</v>
      </c>
      <c r="B314" s="17" t="str">
        <f>MID(A314,1,2)</f>
        <v>12</v>
      </c>
      <c r="C314" s="17" t="str">
        <f>VLOOKUP(VALUE(B314),Missioni[],2,FALSE)</f>
        <v>Diritti sociali, politiche sociali e famiglia</v>
      </c>
      <c r="D314" s="17">
        <f>VALUE(CONCATENATE(B314,MID(A314,4,2)))</f>
        <v>1204</v>
      </c>
      <c r="E314" s="17" t="str">
        <f>VLOOKUP(D314,Programmi[],3,FALSE)</f>
        <v>Interventi per i soggetti a rischio di esclusione sociale</v>
      </c>
      <c r="F314" s="17" t="str">
        <f>MID(A314,7,1)</f>
        <v>1</v>
      </c>
      <c r="G314" t="str">
        <f>VLOOKUP(VALUE(F314),Titoli[],2,FALSE)</f>
        <v>Spese Correnti</v>
      </c>
      <c r="H314" s="110">
        <v>6859</v>
      </c>
      <c r="I314" s="8">
        <v>0</v>
      </c>
      <c r="J314" s="9" t="s">
        <v>7625</v>
      </c>
      <c r="K314" s="142">
        <v>16000</v>
      </c>
      <c r="L314" s="151"/>
      <c r="M314" s="151"/>
      <c r="N314" s="151"/>
      <c r="O314" s="151">
        <v>0</v>
      </c>
      <c r="P314" t="s">
        <v>33</v>
      </c>
    </row>
    <row r="315" spans="1:16" s="17" customFormat="1" ht="30" x14ac:dyDescent="0.25">
      <c r="A315" t="s">
        <v>616</v>
      </c>
      <c r="B315" s="17" t="str">
        <f>MID(A315,1,2)</f>
        <v>12</v>
      </c>
      <c r="C315" s="17" t="str">
        <f>VLOOKUP(VALUE(B315),Missioni[],2,FALSE)</f>
        <v>Diritti sociali, politiche sociali e famiglia</v>
      </c>
      <c r="D315" s="17">
        <f>VALUE(CONCATENATE(B315,MID(A315,4,2)))</f>
        <v>1203</v>
      </c>
      <c r="E315" s="17" t="str">
        <f>VLOOKUP(D315,Programmi[],3,FALSE)</f>
        <v>Interventi per gli anziani</v>
      </c>
      <c r="F315" s="17" t="str">
        <f>MID(A315,7,1)</f>
        <v>1</v>
      </c>
      <c r="G315" t="str">
        <f>VLOOKUP(VALUE(F315),Titoli[],2,FALSE)</f>
        <v>Spese Correnti</v>
      </c>
      <c r="H315" s="110">
        <v>6860</v>
      </c>
      <c r="I315" s="8">
        <v>0</v>
      </c>
      <c r="J315" s="9" t="s">
        <v>617</v>
      </c>
      <c r="K315" s="142">
        <v>70000</v>
      </c>
      <c r="L315" s="151">
        <v>50000</v>
      </c>
      <c r="M315" s="151">
        <v>60000</v>
      </c>
      <c r="N315" s="151">
        <v>55000</v>
      </c>
      <c r="O315" s="151">
        <v>50000</v>
      </c>
      <c r="P315" t="s">
        <v>33</v>
      </c>
    </row>
    <row r="316" spans="1:16" s="17" customFormat="1" x14ac:dyDescent="0.25">
      <c r="A316" t="s">
        <v>584</v>
      </c>
      <c r="B316" s="17" t="str">
        <f>MID(A316,1,2)</f>
        <v>12</v>
      </c>
      <c r="C316" s="17" t="str">
        <f>VLOOKUP(VALUE(B316),Missioni[],2,FALSE)</f>
        <v>Diritti sociali, politiche sociali e famiglia</v>
      </c>
      <c r="D316" s="17">
        <f>VALUE(CONCATENATE(B316,MID(A316,4,2)))</f>
        <v>1207</v>
      </c>
      <c r="E316" s="17" t="str">
        <f>VLOOKUP(D316,Programmi[],3,FALSE)</f>
        <v>Programmazione e governo della rete dei servizi sociosanitari e sociali</v>
      </c>
      <c r="F316" s="17" t="str">
        <f>MID(A316,7,1)</f>
        <v>1</v>
      </c>
      <c r="G316" t="str">
        <f>VLOOKUP(VALUE(F316),Titoli[],2,FALSE)</f>
        <v>Spese Correnti</v>
      </c>
      <c r="H316" s="110">
        <v>6862</v>
      </c>
      <c r="I316" s="8">
        <v>0</v>
      </c>
      <c r="J316" s="9" t="s">
        <v>618</v>
      </c>
      <c r="K316" s="142">
        <v>60000</v>
      </c>
      <c r="L316" s="151">
        <v>60000</v>
      </c>
      <c r="M316" s="151">
        <v>60000</v>
      </c>
      <c r="N316" s="151">
        <v>60000</v>
      </c>
      <c r="O316" s="151">
        <v>60000</v>
      </c>
      <c r="P316" t="s">
        <v>33</v>
      </c>
    </row>
    <row r="317" spans="1:16" s="17" customFormat="1" ht="30" x14ac:dyDescent="0.25">
      <c r="A317" t="s">
        <v>616</v>
      </c>
      <c r="B317" s="17" t="str">
        <f>MID(A317,1,2)</f>
        <v>12</v>
      </c>
      <c r="C317" s="17" t="str">
        <f>VLOOKUP(VALUE(B317),Missioni[],2,FALSE)</f>
        <v>Diritti sociali, politiche sociali e famiglia</v>
      </c>
      <c r="D317" s="17">
        <f>VALUE(CONCATENATE(B317,MID(A317,4,2)))</f>
        <v>1203</v>
      </c>
      <c r="E317" s="17" t="str">
        <f>VLOOKUP(D317,Programmi[],3,FALSE)</f>
        <v>Interventi per gli anziani</v>
      </c>
      <c r="F317" s="17" t="str">
        <f>MID(A317,7,1)</f>
        <v>1</v>
      </c>
      <c r="G317" t="str">
        <f>VLOOKUP(VALUE(F317),Titoli[],2,FALSE)</f>
        <v>Spese Correnti</v>
      </c>
      <c r="H317" s="110">
        <v>6863</v>
      </c>
      <c r="I317" s="8">
        <v>0</v>
      </c>
      <c r="J317" s="9" t="s">
        <v>619</v>
      </c>
      <c r="K317" s="142"/>
      <c r="L317" s="151"/>
      <c r="M317" s="151"/>
      <c r="N317" s="151"/>
      <c r="O317" s="151"/>
      <c r="P317" t="s">
        <v>33</v>
      </c>
    </row>
    <row r="318" spans="1:16" s="17" customFormat="1" x14ac:dyDescent="0.25">
      <c r="A318" t="s">
        <v>641</v>
      </c>
      <c r="B318" s="17" t="str">
        <f>MID(A318,1,2)</f>
        <v>12</v>
      </c>
      <c r="C318" s="17" t="str">
        <f>VLOOKUP(VALUE(B318),Missioni[],2,FALSE)</f>
        <v>Diritti sociali, politiche sociali e famiglia</v>
      </c>
      <c r="D318" s="17">
        <f>VALUE(CONCATENATE(B318,MID(A318,4,2)))</f>
        <v>1205</v>
      </c>
      <c r="E318" s="17" t="str">
        <f>VLOOKUP(D318,Programmi[],3,FALSE)</f>
        <v>Interventi  per le famiglie</v>
      </c>
      <c r="F318" s="17" t="str">
        <f>MID(A318,7,1)</f>
        <v>1</v>
      </c>
      <c r="G318" t="str">
        <f>VLOOKUP(VALUE(F318),Titoli[],2,FALSE)</f>
        <v>Spese Correnti</v>
      </c>
      <c r="H318" s="110">
        <v>6868</v>
      </c>
      <c r="I318" s="8">
        <v>0</v>
      </c>
      <c r="J318" s="9" t="s">
        <v>856</v>
      </c>
      <c r="K318" s="142">
        <v>17000</v>
      </c>
      <c r="L318" s="151">
        <v>9000</v>
      </c>
      <c r="M318" s="151">
        <v>8000</v>
      </c>
      <c r="N318" s="151">
        <v>8000</v>
      </c>
      <c r="O318" s="151">
        <v>8000</v>
      </c>
      <c r="P318" t="s">
        <v>33</v>
      </c>
    </row>
    <row r="319" spans="1:16" s="17" customFormat="1" x14ac:dyDescent="0.25">
      <c r="A319" t="s">
        <v>641</v>
      </c>
      <c r="B319" s="17" t="str">
        <f>MID(A319,1,2)</f>
        <v>12</v>
      </c>
      <c r="C319" s="17" t="str">
        <f>VLOOKUP(VALUE(B319),Missioni[],2,FALSE)</f>
        <v>Diritti sociali, politiche sociali e famiglia</v>
      </c>
      <c r="D319" s="17">
        <f>VALUE(CONCATENATE(B319,MID(A319,4,2)))</f>
        <v>1205</v>
      </c>
      <c r="E319" s="17" t="str">
        <f>VLOOKUP(D319,Programmi[],3,FALSE)</f>
        <v>Interventi  per le famiglie</v>
      </c>
      <c r="F319" s="17" t="str">
        <f>MID(A319,7,1)</f>
        <v>1</v>
      </c>
      <c r="G319" t="str">
        <f>VLOOKUP(VALUE(F319),Titoli[],2,FALSE)</f>
        <v>Spese Correnti</v>
      </c>
      <c r="H319" s="110">
        <v>6869</v>
      </c>
      <c r="I319" s="8">
        <v>0</v>
      </c>
      <c r="J319" s="9" t="s">
        <v>857</v>
      </c>
      <c r="K319" s="142"/>
      <c r="L319" s="151"/>
      <c r="M319" s="151"/>
      <c r="N319" s="151"/>
      <c r="O319" s="151">
        <v>0</v>
      </c>
      <c r="P319" t="s">
        <v>33</v>
      </c>
    </row>
    <row r="320" spans="1:16" s="17" customFormat="1" x14ac:dyDescent="0.25">
      <c r="A320" t="s">
        <v>620</v>
      </c>
      <c r="B320" s="17" t="str">
        <f>MID(A320,1,2)</f>
        <v>12</v>
      </c>
      <c r="C320" s="17" t="str">
        <f>VLOOKUP(VALUE(B320),Missioni[],2,FALSE)</f>
        <v>Diritti sociali, politiche sociali e famiglia</v>
      </c>
      <c r="D320" s="17">
        <f>VALUE(CONCATENATE(B320,MID(A320,4,2)))</f>
        <v>1204</v>
      </c>
      <c r="E320" s="17" t="str">
        <f>VLOOKUP(D320,Programmi[],3,FALSE)</f>
        <v>Interventi per i soggetti a rischio di esclusione sociale</v>
      </c>
      <c r="F320" s="17" t="str">
        <f>MID(A320,7,1)</f>
        <v>1</v>
      </c>
      <c r="G320" t="str">
        <f>VLOOKUP(VALUE(F320),Titoli[],2,FALSE)</f>
        <v>Spese Correnti</v>
      </c>
      <c r="H320" s="110">
        <v>6870</v>
      </c>
      <c r="I320" s="8">
        <v>0</v>
      </c>
      <c r="J320" s="9" t="s">
        <v>621</v>
      </c>
      <c r="K320" s="142">
        <v>32000</v>
      </c>
      <c r="L320" s="151">
        <v>22000</v>
      </c>
      <c r="M320" s="151">
        <v>20000</v>
      </c>
      <c r="N320" s="151">
        <v>20000</v>
      </c>
      <c r="O320" s="151">
        <v>20000</v>
      </c>
      <c r="P320" t="s">
        <v>33</v>
      </c>
    </row>
    <row r="321" spans="1:16" s="17" customFormat="1" x14ac:dyDescent="0.25">
      <c r="A321" t="s">
        <v>584</v>
      </c>
      <c r="B321" s="17" t="str">
        <f>MID(A321,1,2)</f>
        <v>12</v>
      </c>
      <c r="C321" s="17" t="str">
        <f>VLOOKUP(VALUE(B321),Missioni[],2,FALSE)</f>
        <v>Diritti sociali, politiche sociali e famiglia</v>
      </c>
      <c r="D321" s="17">
        <f>VALUE(CONCATENATE(B321,MID(A321,4,2)))</f>
        <v>1207</v>
      </c>
      <c r="E321" s="17" t="str">
        <f>VLOOKUP(D321,Programmi[],3,FALSE)</f>
        <v>Programmazione e governo della rete dei servizi sociosanitari e sociali</v>
      </c>
      <c r="F321" s="17" t="str">
        <f>MID(A321,7,1)</f>
        <v>1</v>
      </c>
      <c r="G321" t="str">
        <f>VLOOKUP(VALUE(F321),Titoli[],2,FALSE)</f>
        <v>Spese Correnti</v>
      </c>
      <c r="H321" s="110">
        <v>6890</v>
      </c>
      <c r="I321" s="8">
        <v>0</v>
      </c>
      <c r="J321" s="9" t="s">
        <v>622</v>
      </c>
      <c r="K321" s="142">
        <v>3000</v>
      </c>
      <c r="L321" s="151">
        <v>3000</v>
      </c>
      <c r="M321" s="151">
        <v>3000</v>
      </c>
      <c r="N321" s="151">
        <v>3000</v>
      </c>
      <c r="O321" s="151">
        <v>3000</v>
      </c>
      <c r="P321" t="s">
        <v>33</v>
      </c>
    </row>
    <row r="322" spans="1:16" s="17" customFormat="1" x14ac:dyDescent="0.25">
      <c r="A322" t="s">
        <v>623</v>
      </c>
      <c r="B322" s="17" t="str">
        <f>MID(A322,1,2)</f>
        <v>12</v>
      </c>
      <c r="C322" s="17" t="str">
        <f>VLOOKUP(VALUE(B322),Missioni[],2,FALSE)</f>
        <v>Diritti sociali, politiche sociali e famiglia</v>
      </c>
      <c r="D322" s="17">
        <f>VALUE(CONCATENATE(B322,MID(A322,4,2)))</f>
        <v>1207</v>
      </c>
      <c r="E322" s="17" t="str">
        <f>VLOOKUP(D322,Programmi[],3,FALSE)</f>
        <v>Programmazione e governo della rete dei servizi sociosanitari e sociali</v>
      </c>
      <c r="F322" s="17" t="str">
        <f>MID(A322,7,1)</f>
        <v>1</v>
      </c>
      <c r="G322" t="str">
        <f>VLOOKUP(VALUE(F322),Titoli[],2,FALSE)</f>
        <v>Spese Correnti</v>
      </c>
      <c r="H322" s="110">
        <v>6902</v>
      </c>
      <c r="I322" s="8">
        <v>0</v>
      </c>
      <c r="J322" s="9" t="s">
        <v>624</v>
      </c>
      <c r="K322" s="142"/>
      <c r="L322" s="151"/>
      <c r="M322" s="151"/>
      <c r="N322" s="151"/>
      <c r="O322" s="151">
        <v>0</v>
      </c>
      <c r="P322" t="s">
        <v>33</v>
      </c>
    </row>
    <row r="323" spans="1:16" s="17" customFormat="1" x14ac:dyDescent="0.25">
      <c r="A323" t="s">
        <v>625</v>
      </c>
      <c r="B323" s="17" t="str">
        <f>MID(A323,1,2)</f>
        <v>12</v>
      </c>
      <c r="C323" s="17" t="str">
        <f>VLOOKUP(VALUE(B323),Missioni[],2,FALSE)</f>
        <v>Diritti sociali, politiche sociali e famiglia</v>
      </c>
      <c r="D323" s="17">
        <f>VALUE(CONCATENATE(B323,MID(A323,4,2)))</f>
        <v>1203</v>
      </c>
      <c r="E323" s="17" t="str">
        <f>VLOOKUP(D323,Programmi[],3,FALSE)</f>
        <v>Interventi per gli anziani</v>
      </c>
      <c r="F323" s="17" t="str">
        <f>MID(A323,7,1)</f>
        <v>1</v>
      </c>
      <c r="G323" t="str">
        <f>VLOOKUP(VALUE(F323),Titoli[],2,FALSE)</f>
        <v>Spese Correnti</v>
      </c>
      <c r="H323" s="110">
        <v>6903</v>
      </c>
      <c r="I323" s="8">
        <v>0</v>
      </c>
      <c r="J323" s="9" t="s">
        <v>626</v>
      </c>
      <c r="K323" s="142">
        <v>2000</v>
      </c>
      <c r="L323" s="151">
        <v>2500</v>
      </c>
      <c r="M323" s="151">
        <v>2500</v>
      </c>
      <c r="N323" s="151">
        <v>2500</v>
      </c>
      <c r="O323" s="151">
        <v>250</v>
      </c>
      <c r="P323" t="s">
        <v>33</v>
      </c>
    </row>
    <row r="324" spans="1:16" s="17" customFormat="1" x14ac:dyDescent="0.25">
      <c r="A324" t="s">
        <v>627</v>
      </c>
      <c r="B324" s="17" t="str">
        <f>MID(A324,1,2)</f>
        <v>12</v>
      </c>
      <c r="C324" s="17" t="str">
        <f>VLOOKUP(VALUE(B324),Missioni[],2,FALSE)</f>
        <v>Diritti sociali, politiche sociali e famiglia</v>
      </c>
      <c r="D324" s="17">
        <f>VALUE(CONCATENATE(B324,MID(A324,4,2)))</f>
        <v>1207</v>
      </c>
      <c r="E324" s="17" t="str">
        <f>VLOOKUP(D324,Programmi[],3,FALSE)</f>
        <v>Programmazione e governo della rete dei servizi sociosanitari e sociali</v>
      </c>
      <c r="F324" s="17" t="str">
        <f>MID(A324,7,1)</f>
        <v>1</v>
      </c>
      <c r="G324" t="str">
        <f>VLOOKUP(VALUE(F324),Titoli[],2,FALSE)</f>
        <v>Spese Correnti</v>
      </c>
      <c r="H324" s="110">
        <v>6904</v>
      </c>
      <c r="I324" s="8">
        <v>0</v>
      </c>
      <c r="J324" s="9" t="s">
        <v>628</v>
      </c>
      <c r="K324" s="142">
        <v>13000</v>
      </c>
      <c r="L324" s="151">
        <v>13000</v>
      </c>
      <c r="M324" s="151">
        <v>13000</v>
      </c>
      <c r="N324" s="151">
        <v>13000</v>
      </c>
      <c r="O324" s="151">
        <v>13000</v>
      </c>
      <c r="P324" t="s">
        <v>33</v>
      </c>
    </row>
    <row r="325" spans="1:16" s="17" customFormat="1" x14ac:dyDescent="0.25">
      <c r="A325" t="s">
        <v>629</v>
      </c>
      <c r="B325" s="17" t="str">
        <f>MID(A325,1,2)</f>
        <v>12</v>
      </c>
      <c r="C325" s="17" t="str">
        <f>VLOOKUP(VALUE(B325),Missioni[],2,FALSE)</f>
        <v>Diritti sociali, politiche sociali e famiglia</v>
      </c>
      <c r="D325" s="17">
        <f>VALUE(CONCATENATE(B325,MID(A325,4,2)))</f>
        <v>1203</v>
      </c>
      <c r="E325" s="17" t="str">
        <f>VLOOKUP(D325,Programmi[],3,FALSE)</f>
        <v>Interventi per gli anziani</v>
      </c>
      <c r="F325" s="17" t="str">
        <f>MID(A325,7,1)</f>
        <v>1</v>
      </c>
      <c r="G325" t="str">
        <f>VLOOKUP(VALUE(F325),Titoli[],2,FALSE)</f>
        <v>Spese Correnti</v>
      </c>
      <c r="H325" s="110">
        <v>6905</v>
      </c>
      <c r="I325" s="8">
        <v>0</v>
      </c>
      <c r="J325" s="9" t="s">
        <v>630</v>
      </c>
      <c r="K325" s="142">
        <v>1500</v>
      </c>
      <c r="L325" s="151">
        <v>1500</v>
      </c>
      <c r="M325" s="151">
        <v>1500</v>
      </c>
      <c r="N325" s="151">
        <v>1500</v>
      </c>
      <c r="O325" s="151">
        <v>13000</v>
      </c>
      <c r="P325" t="s">
        <v>33</v>
      </c>
    </row>
    <row r="326" spans="1:16" s="17" customFormat="1" x14ac:dyDescent="0.25">
      <c r="A326" t="s">
        <v>631</v>
      </c>
      <c r="B326" s="17" t="str">
        <f>MID(A326,1,2)</f>
        <v>12</v>
      </c>
      <c r="C326" s="17" t="str">
        <f>VLOOKUP(VALUE(B326),Missioni[],2,FALSE)</f>
        <v>Diritti sociali, politiche sociali e famiglia</v>
      </c>
      <c r="D326" s="17">
        <f>VALUE(CONCATENATE(B326,MID(A326,4,2)))</f>
        <v>1203</v>
      </c>
      <c r="E326" s="17" t="str">
        <f>VLOOKUP(D326,Programmi[],3,FALSE)</f>
        <v>Interventi per gli anziani</v>
      </c>
      <c r="F326" s="17" t="str">
        <f>MID(A326,7,1)</f>
        <v>1</v>
      </c>
      <c r="G326" t="str">
        <f>VLOOKUP(VALUE(F326),Titoli[],2,FALSE)</f>
        <v>Spese Correnti</v>
      </c>
      <c r="H326" s="110">
        <v>6906</v>
      </c>
      <c r="I326" s="8">
        <v>0</v>
      </c>
      <c r="J326" s="9" t="s">
        <v>632</v>
      </c>
      <c r="K326" s="142">
        <v>400</v>
      </c>
      <c r="L326" s="151">
        <v>400</v>
      </c>
      <c r="M326" s="151">
        <v>400</v>
      </c>
      <c r="N326" s="151">
        <v>400</v>
      </c>
      <c r="O326" s="151">
        <v>400</v>
      </c>
      <c r="P326" t="s">
        <v>33</v>
      </c>
    </row>
    <row r="327" spans="1:16" s="17" customFormat="1" x14ac:dyDescent="0.25">
      <c r="A327" t="s">
        <v>633</v>
      </c>
      <c r="B327" s="17" t="str">
        <f>MID(A327,1,2)</f>
        <v>12</v>
      </c>
      <c r="C327" s="17" t="str">
        <f>VLOOKUP(VALUE(B327),Missioni[],2,FALSE)</f>
        <v>Diritti sociali, politiche sociali e famiglia</v>
      </c>
      <c r="D327" s="17">
        <f>VALUE(CONCATENATE(B327,MID(A327,4,2)))</f>
        <v>1207</v>
      </c>
      <c r="E327" s="17" t="str">
        <f>VLOOKUP(D327,Programmi[],3,FALSE)</f>
        <v>Programmazione e governo della rete dei servizi sociosanitari e sociali</v>
      </c>
      <c r="F327" s="17" t="str">
        <f>MID(A327,7,1)</f>
        <v>1</v>
      </c>
      <c r="G327" t="str">
        <f>VLOOKUP(VALUE(F327),Titoli[],2,FALSE)</f>
        <v>Spese Correnti</v>
      </c>
      <c r="H327" s="110">
        <v>6950</v>
      </c>
      <c r="I327" s="8">
        <v>0</v>
      </c>
      <c r="J327" s="9" t="s">
        <v>634</v>
      </c>
      <c r="K327" s="142">
        <v>433660</v>
      </c>
      <c r="L327" s="151">
        <v>458841</v>
      </c>
      <c r="M327" s="151">
        <v>458000</v>
      </c>
      <c r="N327" s="151">
        <v>458000</v>
      </c>
      <c r="O327" s="151">
        <v>458000</v>
      </c>
      <c r="P327" t="s">
        <v>33</v>
      </c>
    </row>
    <row r="328" spans="1:16" s="17" customFormat="1" ht="30" x14ac:dyDescent="0.25">
      <c r="A328" t="s">
        <v>633</v>
      </c>
      <c r="B328" s="17" t="str">
        <f>MID(A328,1,2)</f>
        <v>12</v>
      </c>
      <c r="C328" s="17" t="str">
        <f>VLOOKUP(VALUE(B328),Missioni[],2,FALSE)</f>
        <v>Diritti sociali, politiche sociali e famiglia</v>
      </c>
      <c r="D328" s="17">
        <f>VALUE(CONCATENATE(B328,MID(A328,4,2)))</f>
        <v>1207</v>
      </c>
      <c r="E328" s="17" t="str">
        <f>VLOOKUP(D328,Programmi[],3,FALSE)</f>
        <v>Programmazione e governo della rete dei servizi sociosanitari e sociali</v>
      </c>
      <c r="F328" s="17" t="str">
        <f>MID(A328,7,1)</f>
        <v>1</v>
      </c>
      <c r="G328" t="str">
        <f>VLOOKUP(VALUE(F328),Titoli[],2,FALSE)</f>
        <v>Spese Correnti</v>
      </c>
      <c r="H328" s="110">
        <v>6951</v>
      </c>
      <c r="I328" s="8">
        <v>0</v>
      </c>
      <c r="J328" s="9" t="s">
        <v>7674</v>
      </c>
      <c r="K328" s="142"/>
      <c r="L328" s="151">
        <v>122880.6</v>
      </c>
      <c r="M328" s="151">
        <v>0</v>
      </c>
      <c r="N328" s="151">
        <v>0</v>
      </c>
      <c r="O328" s="151"/>
      <c r="P328" t="s">
        <v>33</v>
      </c>
    </row>
    <row r="329" spans="1:16" s="17" customFormat="1" ht="30" x14ac:dyDescent="0.25">
      <c r="A329" t="s">
        <v>616</v>
      </c>
      <c r="B329" s="17" t="str">
        <f>MID(A329,1,2)</f>
        <v>12</v>
      </c>
      <c r="C329" s="17" t="str">
        <f>VLOOKUP(VALUE(B329),Missioni[],2,FALSE)</f>
        <v>Diritti sociali, politiche sociali e famiglia</v>
      </c>
      <c r="D329" s="17">
        <f>VALUE(CONCATENATE(B329,MID(A329,4,2)))</f>
        <v>1203</v>
      </c>
      <c r="E329" s="17" t="str">
        <f>VLOOKUP(D329,Programmi[],3,FALSE)</f>
        <v>Interventi per gli anziani</v>
      </c>
      <c r="F329" s="17" t="str">
        <f>MID(A329,7,1)</f>
        <v>1</v>
      </c>
      <c r="G329" t="str">
        <f>VLOOKUP(VALUE(F329),Titoli[],2,FALSE)</f>
        <v>Spese Correnti</v>
      </c>
      <c r="H329" s="110">
        <v>6961</v>
      </c>
      <c r="I329" s="8">
        <v>0</v>
      </c>
      <c r="J329" s="9" t="s">
        <v>635</v>
      </c>
      <c r="K329" s="142">
        <v>25000</v>
      </c>
      <c r="L329" s="151">
        <v>25000</v>
      </c>
      <c r="M329" s="151">
        <v>25000</v>
      </c>
      <c r="N329" s="151">
        <v>25000</v>
      </c>
      <c r="O329" s="151">
        <v>25000</v>
      </c>
      <c r="P329" t="s">
        <v>33</v>
      </c>
    </row>
    <row r="330" spans="1:16" s="17" customFormat="1" x14ac:dyDescent="0.25">
      <c r="A330" t="s">
        <v>636</v>
      </c>
      <c r="B330" s="17" t="str">
        <f>MID(A330,1,2)</f>
        <v>12</v>
      </c>
      <c r="C330" s="17" t="str">
        <f>VLOOKUP(VALUE(B330),Missioni[],2,FALSE)</f>
        <v>Diritti sociali, politiche sociali e famiglia</v>
      </c>
      <c r="D330" s="17">
        <f>VALUE(CONCATENATE(B330,MID(A330,4,2)))</f>
        <v>1207</v>
      </c>
      <c r="E330" s="17" t="str">
        <f>VLOOKUP(D330,Programmi[],3,FALSE)</f>
        <v>Programmazione e governo della rete dei servizi sociosanitari e sociali</v>
      </c>
      <c r="F330" s="17" t="str">
        <f>MID(A330,7,1)</f>
        <v>1</v>
      </c>
      <c r="G330" t="str">
        <f>VLOOKUP(VALUE(F330),Titoli[],2,FALSE)</f>
        <v>Spese Correnti</v>
      </c>
      <c r="H330" s="110">
        <v>7020</v>
      </c>
      <c r="I330" s="8">
        <v>0</v>
      </c>
      <c r="J330" s="9" t="s">
        <v>637</v>
      </c>
      <c r="K330" s="142">
        <v>2500</v>
      </c>
      <c r="L330" s="151">
        <v>2500</v>
      </c>
      <c r="M330" s="151">
        <v>2500</v>
      </c>
      <c r="N330" s="151">
        <v>2500</v>
      </c>
      <c r="O330" s="151">
        <v>2500</v>
      </c>
      <c r="P330" t="s">
        <v>33</v>
      </c>
    </row>
    <row r="331" spans="1:16" s="17" customFormat="1" ht="30" x14ac:dyDescent="0.25">
      <c r="A331" t="s">
        <v>620</v>
      </c>
      <c r="B331" s="17" t="str">
        <f>MID(A331,1,2)</f>
        <v>12</v>
      </c>
      <c r="C331" s="17" t="str">
        <f>VLOOKUP(VALUE(B331),Missioni[],2,FALSE)</f>
        <v>Diritti sociali, politiche sociali e famiglia</v>
      </c>
      <c r="D331" s="17">
        <f>VALUE(CONCATENATE(B331,MID(A331,4,2)))</f>
        <v>1204</v>
      </c>
      <c r="E331" s="17" t="str">
        <f>VLOOKUP(D331,Programmi[],3,FALSE)</f>
        <v>Interventi per i soggetti a rischio di esclusione sociale</v>
      </c>
      <c r="F331" s="17" t="str">
        <f>MID(A331,7,1)</f>
        <v>1</v>
      </c>
      <c r="G331" t="str">
        <f>VLOOKUP(VALUE(F331),Titoli[],2,FALSE)</f>
        <v>Spese Correnti</v>
      </c>
      <c r="H331" s="110">
        <v>7193</v>
      </c>
      <c r="I331" s="8">
        <v>0</v>
      </c>
      <c r="J331" s="9" t="s">
        <v>638</v>
      </c>
      <c r="K331" s="142">
        <v>25500</v>
      </c>
      <c r="L331" s="151">
        <v>35000</v>
      </c>
      <c r="M331" s="151">
        <v>30000</v>
      </c>
      <c r="N331" s="151">
        <v>30000</v>
      </c>
      <c r="O331" s="151">
        <v>30000</v>
      </c>
      <c r="P331" t="s">
        <v>33</v>
      </c>
    </row>
    <row r="332" spans="1:16" s="17" customFormat="1" x14ac:dyDescent="0.25">
      <c r="A332" t="s">
        <v>639</v>
      </c>
      <c r="B332" s="17" t="str">
        <f>MID(A332,1,2)</f>
        <v>12</v>
      </c>
      <c r="C332" s="17" t="str">
        <f>VLOOKUP(VALUE(B332),Missioni[],2,FALSE)</f>
        <v>Diritti sociali, politiche sociali e famiglia</v>
      </c>
      <c r="D332" s="17">
        <f>VALUE(CONCATENATE(B332,MID(A332,4,2)))</f>
        <v>1206</v>
      </c>
      <c r="E332" s="17" t="str">
        <f>VLOOKUP(D332,Programmi[],3,FALSE)</f>
        <v>Interventi per il diritto alla casa</v>
      </c>
      <c r="F332" s="17" t="str">
        <f>MID(A332,7,1)</f>
        <v>1</v>
      </c>
      <c r="G332" t="str">
        <f>VLOOKUP(VALUE(F332),Titoli[],2,FALSE)</f>
        <v>Spese Correnti</v>
      </c>
      <c r="H332" s="110">
        <v>7194</v>
      </c>
      <c r="I332" s="8">
        <v>0</v>
      </c>
      <c r="J332" s="9" t="s">
        <v>640</v>
      </c>
      <c r="K332" s="142">
        <v>3530</v>
      </c>
      <c r="L332" s="151">
        <v>4900</v>
      </c>
      <c r="M332" s="151">
        <v>5000</v>
      </c>
      <c r="N332" s="151">
        <v>5000</v>
      </c>
      <c r="O332" s="151">
        <v>5000</v>
      </c>
      <c r="P332" t="s">
        <v>33</v>
      </c>
    </row>
    <row r="333" spans="1:16" s="17" customFormat="1" x14ac:dyDescent="0.25">
      <c r="A333" t="s">
        <v>641</v>
      </c>
      <c r="B333" s="17" t="str">
        <f>MID(A333,1,2)</f>
        <v>12</v>
      </c>
      <c r="C333" s="17" t="str">
        <f>VLOOKUP(VALUE(B333),Missioni[],2,FALSE)</f>
        <v>Diritti sociali, politiche sociali e famiglia</v>
      </c>
      <c r="D333" s="17">
        <f>VALUE(CONCATENATE(B333,MID(A333,4,2)))</f>
        <v>1205</v>
      </c>
      <c r="E333" s="17" t="str">
        <f>VLOOKUP(D333,Programmi[],3,FALSE)</f>
        <v>Interventi  per le famiglie</v>
      </c>
      <c r="F333" s="17" t="str">
        <f>MID(A333,7,1)</f>
        <v>1</v>
      </c>
      <c r="G333" t="str">
        <f>VLOOKUP(VALUE(F333),Titoli[],2,FALSE)</f>
        <v>Spese Correnti</v>
      </c>
      <c r="H333" s="110">
        <v>7195</v>
      </c>
      <c r="I333" s="8">
        <v>0</v>
      </c>
      <c r="J333" s="9" t="s">
        <v>642</v>
      </c>
      <c r="K333" s="142">
        <v>3000</v>
      </c>
      <c r="L333" s="151">
        <v>3000</v>
      </c>
      <c r="M333" s="151">
        <v>3000</v>
      </c>
      <c r="N333" s="151">
        <v>3000</v>
      </c>
      <c r="O333" s="151">
        <f>+TUscite[[#This Row],[Previsione Anno 2027]]</f>
        <v>3000</v>
      </c>
      <c r="P333" t="s">
        <v>876</v>
      </c>
    </row>
    <row r="334" spans="1:16" s="17" customFormat="1" x14ac:dyDescent="0.25">
      <c r="A334" t="s">
        <v>7716</v>
      </c>
      <c r="B334" s="17" t="str">
        <f>MID(A334,1,2)</f>
        <v>08</v>
      </c>
      <c r="C334" s="17" t="str">
        <f>VLOOKUP(VALUE(B334),Missioni[],2,FALSE)</f>
        <v>Assetto del territorio ed edilizia abitativa</v>
      </c>
      <c r="D334" s="17">
        <f>VALUE(CONCATENATE(B334,MID(A334,4,2)))</f>
        <v>801</v>
      </c>
      <c r="E334" s="17" t="str">
        <f>VLOOKUP(D334,Programmi[],3,FALSE)</f>
        <v>Urbanistica e assetto del territorio</v>
      </c>
      <c r="F334" s="17">
        <v>2</v>
      </c>
      <c r="G334" s="163" t="str">
        <f>VLOOKUP(VALUE(F334),Titoli[],2,FALSE)</f>
        <v>Spese in conto capitale</v>
      </c>
      <c r="H334" s="165">
        <v>7196</v>
      </c>
      <c r="I334" s="166">
        <v>0</v>
      </c>
      <c r="J334" s="167" t="s">
        <v>7709</v>
      </c>
      <c r="K334" s="175"/>
      <c r="L334" s="176"/>
      <c r="M334" s="176">
        <v>4000</v>
      </c>
      <c r="N334" s="176"/>
      <c r="O334" s="176"/>
      <c r="P334" s="163" t="s">
        <v>7654</v>
      </c>
    </row>
    <row r="335" spans="1:16" s="17" customFormat="1" x14ac:dyDescent="0.25">
      <c r="A335" t="s">
        <v>643</v>
      </c>
      <c r="B335" s="17" t="str">
        <f>MID(A335,1,2)</f>
        <v>12</v>
      </c>
      <c r="C335" s="17" t="str">
        <f>VLOOKUP(VALUE(B335),Missioni[],2,FALSE)</f>
        <v>Diritti sociali, politiche sociali e famiglia</v>
      </c>
      <c r="D335" s="17">
        <f>VALUE(CONCATENATE(B335,MID(A335,4,2)))</f>
        <v>1205</v>
      </c>
      <c r="E335" s="17" t="str">
        <f>VLOOKUP(D335,Programmi[],3,FALSE)</f>
        <v>Interventi  per le famiglie</v>
      </c>
      <c r="F335" s="17" t="str">
        <f>MID(A335,7,1)</f>
        <v>1</v>
      </c>
      <c r="G335" t="str">
        <f>VLOOKUP(VALUE(F335),Titoli[],2,FALSE)</f>
        <v>Spese Correnti</v>
      </c>
      <c r="H335" s="110">
        <v>7198</v>
      </c>
      <c r="I335" s="8">
        <v>0</v>
      </c>
      <c r="J335" s="9" t="s">
        <v>644</v>
      </c>
      <c r="K335" s="142">
        <v>1500</v>
      </c>
      <c r="L335" s="151">
        <v>1500</v>
      </c>
      <c r="M335" s="151">
        <v>1500</v>
      </c>
      <c r="N335" s="151">
        <v>1500</v>
      </c>
      <c r="O335" s="151">
        <v>1500</v>
      </c>
      <c r="P335" t="s">
        <v>33</v>
      </c>
    </row>
    <row r="336" spans="1:16" s="17" customFormat="1" x14ac:dyDescent="0.25">
      <c r="A336" t="s">
        <v>645</v>
      </c>
      <c r="B336" s="17" t="str">
        <f>MID(A336,1,2)</f>
        <v>12</v>
      </c>
      <c r="C336" s="17" t="str">
        <f>VLOOKUP(VALUE(B336),Missioni[],2,FALSE)</f>
        <v>Diritti sociali, politiche sociali e famiglia</v>
      </c>
      <c r="D336" s="17">
        <f>VALUE(CONCATENATE(B336,MID(A336,4,2)))</f>
        <v>1205</v>
      </c>
      <c r="E336" s="17" t="str">
        <f>VLOOKUP(D336,Programmi[],3,FALSE)</f>
        <v>Interventi  per le famiglie</v>
      </c>
      <c r="F336" s="17" t="str">
        <f>MID(A336,7,1)</f>
        <v>1</v>
      </c>
      <c r="G336" t="str">
        <f>VLOOKUP(VALUE(F336),Titoli[],2,FALSE)</f>
        <v>Spese Correnti</v>
      </c>
      <c r="H336" s="110">
        <v>7202</v>
      </c>
      <c r="I336" s="8"/>
      <c r="J336" s="9" t="s">
        <v>7415</v>
      </c>
      <c r="K336" s="142"/>
      <c r="L336" s="151"/>
      <c r="M336" s="151"/>
      <c r="N336" s="151"/>
      <c r="O336" s="151">
        <f>+TUscite[[#This Row],[Previsione Anno 2027]]</f>
        <v>0</v>
      </c>
      <c r="P336" t="s">
        <v>876</v>
      </c>
    </row>
    <row r="337" spans="1:16" s="17" customFormat="1" ht="30" x14ac:dyDescent="0.25">
      <c r="A337" t="s">
        <v>859</v>
      </c>
      <c r="B337" s="17" t="str">
        <f>MID(A337,1,2)</f>
        <v>01</v>
      </c>
      <c r="C337" s="17" t="str">
        <f>VLOOKUP(VALUE(B337),Missioni[],2,FALSE)</f>
        <v xml:space="preserve">Servizi istituzionali,  generali e di gestione </v>
      </c>
      <c r="D337" s="17">
        <f>VALUE(CONCATENATE(B337,MID(A337,4,2)))</f>
        <v>106</v>
      </c>
      <c r="E337" s="17" t="str">
        <f>VLOOKUP(D337,Programmi[],3,FALSE)</f>
        <v>Ufficio tecnico</v>
      </c>
      <c r="F337" s="17" t="str">
        <f>MID(A337,7,1)</f>
        <v>1</v>
      </c>
      <c r="G337" t="str">
        <f>VLOOKUP(VALUE(F337),Titoli[],2,FALSE)</f>
        <v>Spese Correnti</v>
      </c>
      <c r="H337" s="110">
        <v>7203</v>
      </c>
      <c r="I337" s="8">
        <v>0</v>
      </c>
      <c r="J337" s="9" t="s">
        <v>860</v>
      </c>
      <c r="K337" s="142"/>
      <c r="L337" s="151"/>
      <c r="M337" s="151"/>
      <c r="N337" s="151"/>
      <c r="O337" s="151">
        <f>+TUscite[[#This Row],[Previsione Anno 2027]]</f>
        <v>0</v>
      </c>
      <c r="P337" t="s">
        <v>876</v>
      </c>
    </row>
    <row r="338" spans="1:16" s="17" customFormat="1" ht="45" x14ac:dyDescent="0.25">
      <c r="A338" t="s">
        <v>620</v>
      </c>
      <c r="B338" s="17" t="str">
        <f>MID(A338,1,2)</f>
        <v>12</v>
      </c>
      <c r="C338" s="17" t="str">
        <f>VLOOKUP(VALUE(B338),Missioni[],2,FALSE)</f>
        <v>Diritti sociali, politiche sociali e famiglia</v>
      </c>
      <c r="D338" s="17">
        <f>VALUE(CONCATENATE(B338,MID(A338,4,2)))</f>
        <v>1204</v>
      </c>
      <c r="E338" s="17" t="str">
        <f>VLOOKUP(D338,Programmi[],3,FALSE)</f>
        <v>Interventi per i soggetti a rischio di esclusione sociale</v>
      </c>
      <c r="F338" s="17" t="str">
        <f>MID(A338,7,1)</f>
        <v>1</v>
      </c>
      <c r="G338" t="str">
        <f>VLOOKUP(VALUE(F338),Titoli[],2,FALSE)</f>
        <v>Spese Correnti</v>
      </c>
      <c r="H338" s="110">
        <v>7204</v>
      </c>
      <c r="I338" s="8"/>
      <c r="J338" s="9" t="s">
        <v>7416</v>
      </c>
      <c r="K338" s="142"/>
      <c r="L338" s="151"/>
      <c r="M338" s="151"/>
      <c r="N338" s="151"/>
      <c r="O338" s="151">
        <v>0</v>
      </c>
      <c r="P338" t="s">
        <v>33</v>
      </c>
    </row>
    <row r="339" spans="1:16" s="17" customFormat="1" x14ac:dyDescent="0.25">
      <c r="A339" t="s">
        <v>647</v>
      </c>
      <c r="B339" s="17" t="str">
        <f>MID(A339,1,2)</f>
        <v>12</v>
      </c>
      <c r="C339" s="17" t="str">
        <f>VLOOKUP(VALUE(B339),Missioni[],2,FALSE)</f>
        <v>Diritti sociali, politiche sociali e famiglia</v>
      </c>
      <c r="D339" s="17">
        <f>VALUE(CONCATENATE(B339,MID(A339,4,2)))</f>
        <v>1207</v>
      </c>
      <c r="E339" s="17" t="str">
        <f>VLOOKUP(D339,Programmi[],3,FALSE)</f>
        <v>Programmazione e governo della rete dei servizi sociosanitari e sociali</v>
      </c>
      <c r="F339" s="17" t="str">
        <f>MID(A339,7,1)</f>
        <v>1</v>
      </c>
      <c r="G339" t="str">
        <f>VLOOKUP(VALUE(F339),Titoli[],2,FALSE)</f>
        <v>Spese Correnti</v>
      </c>
      <c r="H339" s="110">
        <v>7206</v>
      </c>
      <c r="I339" s="8">
        <v>0</v>
      </c>
      <c r="J339" s="9" t="s">
        <v>648</v>
      </c>
      <c r="K339" s="142">
        <v>1000</v>
      </c>
      <c r="L339" s="151">
        <v>1000</v>
      </c>
      <c r="M339" s="151">
        <v>1000</v>
      </c>
      <c r="N339" s="151">
        <v>1000</v>
      </c>
      <c r="O339" s="151">
        <v>1000</v>
      </c>
      <c r="P339" t="s">
        <v>33</v>
      </c>
    </row>
    <row r="340" spans="1:16" s="17" customFormat="1" x14ac:dyDescent="0.25">
      <c r="A340" t="s">
        <v>649</v>
      </c>
      <c r="B340" s="17" t="str">
        <f>MID(A340,1,2)</f>
        <v>12</v>
      </c>
      <c r="C340" s="17" t="str">
        <f>VLOOKUP(VALUE(B340),Missioni[],2,FALSE)</f>
        <v>Diritti sociali, politiche sociali e famiglia</v>
      </c>
      <c r="D340" s="17">
        <f>VALUE(CONCATENATE(B340,MID(A340,4,2)))</f>
        <v>1203</v>
      </c>
      <c r="E340" s="17" t="str">
        <f>VLOOKUP(D340,Programmi[],3,FALSE)</f>
        <v>Interventi per gli anziani</v>
      </c>
      <c r="F340" s="17" t="str">
        <f>MID(A340,7,1)</f>
        <v>1</v>
      </c>
      <c r="G340" t="str">
        <f>VLOOKUP(VALUE(F340),Titoli[],2,FALSE)</f>
        <v>Spese Correnti</v>
      </c>
      <c r="H340" s="110">
        <v>7208</v>
      </c>
      <c r="I340" s="8">
        <v>0</v>
      </c>
      <c r="J340" s="9" t="s">
        <v>650</v>
      </c>
      <c r="K340" s="142">
        <v>80000</v>
      </c>
      <c r="L340" s="151">
        <v>80000</v>
      </c>
      <c r="M340" s="151">
        <v>93000</v>
      </c>
      <c r="N340" s="151">
        <v>86000</v>
      </c>
      <c r="O340" s="151">
        <v>86000</v>
      </c>
      <c r="P340" t="s">
        <v>33</v>
      </c>
    </row>
    <row r="341" spans="1:16" s="17" customFormat="1" x14ac:dyDescent="0.25">
      <c r="A341" t="s">
        <v>651</v>
      </c>
      <c r="B341" s="17" t="str">
        <f>MID(A341,1,2)</f>
        <v>12</v>
      </c>
      <c r="C341" s="17" t="str">
        <f>VLOOKUP(VALUE(B341),Missioni[],2,FALSE)</f>
        <v>Diritti sociali, politiche sociali e famiglia</v>
      </c>
      <c r="D341" s="17">
        <f>VALUE(CONCATENATE(B341,MID(A341,4,2)))</f>
        <v>1207</v>
      </c>
      <c r="E341" s="17" t="str">
        <f>VLOOKUP(D341,Programmi[],3,FALSE)</f>
        <v>Programmazione e governo della rete dei servizi sociosanitari e sociali</v>
      </c>
      <c r="F341" s="17" t="str">
        <f>MID(A341,7,1)</f>
        <v>1</v>
      </c>
      <c r="G341" t="str">
        <f>VLOOKUP(VALUE(F341),Titoli[],2,FALSE)</f>
        <v>Spese Correnti</v>
      </c>
      <c r="H341" s="110">
        <v>7211</v>
      </c>
      <c r="I341" s="8">
        <v>0</v>
      </c>
      <c r="J341" s="9" t="s">
        <v>652</v>
      </c>
      <c r="K341" s="142">
        <v>11500</v>
      </c>
      <c r="L341" s="151">
        <v>11400</v>
      </c>
      <c r="M341" s="151">
        <v>9700</v>
      </c>
      <c r="N341" s="151">
        <v>10200</v>
      </c>
      <c r="O341" s="151">
        <v>10200</v>
      </c>
      <c r="P341" t="s">
        <v>33</v>
      </c>
    </row>
    <row r="342" spans="1:16" s="17" customFormat="1" x14ac:dyDescent="0.25">
      <c r="A342" t="s">
        <v>653</v>
      </c>
      <c r="B342" s="17" t="str">
        <f>MID(A342,1,2)</f>
        <v>10</v>
      </c>
      <c r="C342" s="17" t="str">
        <f>VLOOKUP(VALUE(B342),Missioni[],2,FALSE)</f>
        <v>Trasporti e diritto alla mobilità</v>
      </c>
      <c r="D342" s="17">
        <f>VALUE(CONCATENATE(B342,MID(A342,4,2)))</f>
        <v>1005</v>
      </c>
      <c r="E342" s="17" t="str">
        <f>VLOOKUP(D342,Programmi[],3,FALSE)</f>
        <v>Viabilità e infrastrutture stradali</v>
      </c>
      <c r="F342" s="17" t="str">
        <f>MID(A342,7,1)</f>
        <v>1</v>
      </c>
      <c r="G342" t="str">
        <f>VLOOKUP(VALUE(F342),Titoli[],2,FALSE)</f>
        <v>Spese Correnti</v>
      </c>
      <c r="H342" s="110">
        <v>7260</v>
      </c>
      <c r="I342" s="8">
        <v>0</v>
      </c>
      <c r="J342" s="9" t="s">
        <v>654</v>
      </c>
      <c r="K342" s="142">
        <v>85000</v>
      </c>
      <c r="L342" s="151">
        <v>92000</v>
      </c>
      <c r="M342" s="151">
        <v>93500</v>
      </c>
      <c r="N342" s="151">
        <v>93500</v>
      </c>
      <c r="O342" s="151">
        <v>93500</v>
      </c>
      <c r="P342" t="s">
        <v>7654</v>
      </c>
    </row>
    <row r="343" spans="1:16" s="17" customFormat="1" x14ac:dyDescent="0.25">
      <c r="A343" t="s">
        <v>655</v>
      </c>
      <c r="B343" s="17" t="str">
        <f>MID(A343,1,2)</f>
        <v>10</v>
      </c>
      <c r="C343" s="17" t="str">
        <f>VLOOKUP(VALUE(B343),Missioni[],2,FALSE)</f>
        <v>Trasporti e diritto alla mobilità</v>
      </c>
      <c r="D343" s="17">
        <f>VALUE(CONCATENATE(B343,MID(A343,4,2)))</f>
        <v>1005</v>
      </c>
      <c r="E343" s="17" t="str">
        <f>VLOOKUP(D343,Programmi[],3,FALSE)</f>
        <v>Viabilità e infrastrutture stradali</v>
      </c>
      <c r="F343" s="17" t="str">
        <f>MID(A343,7,1)</f>
        <v>1</v>
      </c>
      <c r="G343" t="str">
        <f>VLOOKUP(VALUE(F343),Titoli[],2,FALSE)</f>
        <v>Spese Correnti</v>
      </c>
      <c r="H343" s="110">
        <v>7261</v>
      </c>
      <c r="I343" s="8">
        <v>0</v>
      </c>
      <c r="J343" s="9" t="s">
        <v>656</v>
      </c>
      <c r="K343" s="142">
        <v>23000</v>
      </c>
      <c r="L343" s="151">
        <v>24500</v>
      </c>
      <c r="M343" s="151">
        <v>25000</v>
      </c>
      <c r="N343" s="151">
        <v>25000</v>
      </c>
      <c r="O343" s="151">
        <v>25000</v>
      </c>
      <c r="P343" t="s">
        <v>7654</v>
      </c>
    </row>
    <row r="344" spans="1:16" s="17" customFormat="1" x14ac:dyDescent="0.25">
      <c r="A344" t="s">
        <v>657</v>
      </c>
      <c r="B344" s="17" t="str">
        <f>MID(A344,1,2)</f>
        <v>10</v>
      </c>
      <c r="C344" s="17" t="str">
        <f>VLOOKUP(VALUE(B344),Missioni[],2,FALSE)</f>
        <v>Trasporti e diritto alla mobilità</v>
      </c>
      <c r="D344" s="17">
        <f>VALUE(CONCATENATE(B344,MID(A344,4,2)))</f>
        <v>1005</v>
      </c>
      <c r="E344" s="17" t="str">
        <f>VLOOKUP(D344,Programmi[],3,FALSE)</f>
        <v>Viabilità e infrastrutture stradali</v>
      </c>
      <c r="F344" s="17" t="str">
        <f>MID(A344,7,1)</f>
        <v>1</v>
      </c>
      <c r="G344" t="str">
        <f>VLOOKUP(VALUE(F344),Titoli[],2,FALSE)</f>
        <v>Spese Correnti</v>
      </c>
      <c r="H344" s="110">
        <v>7280</v>
      </c>
      <c r="I344" s="8">
        <v>0</v>
      </c>
      <c r="J344" s="9" t="s">
        <v>658</v>
      </c>
      <c r="K344" s="142">
        <v>3500</v>
      </c>
      <c r="L344" s="151">
        <v>3500</v>
      </c>
      <c r="M344" s="151">
        <v>3500</v>
      </c>
      <c r="N344" s="151">
        <v>3500</v>
      </c>
      <c r="O344" s="151">
        <v>3500</v>
      </c>
      <c r="P344" t="s">
        <v>7654</v>
      </c>
    </row>
    <row r="345" spans="1:16" s="17" customFormat="1" x14ac:dyDescent="0.25">
      <c r="A345" t="s">
        <v>659</v>
      </c>
      <c r="B345" s="17" t="str">
        <f>MID(A345,1,2)</f>
        <v>10</v>
      </c>
      <c r="C345" s="17" t="str">
        <f>VLOOKUP(VALUE(B345),Missioni[],2,FALSE)</f>
        <v>Trasporti e diritto alla mobilità</v>
      </c>
      <c r="D345" s="17">
        <f>VALUE(CONCATENATE(B345,MID(A345,4,2)))</f>
        <v>1005</v>
      </c>
      <c r="E345" s="17" t="str">
        <f>VLOOKUP(D345,Programmi[],3,FALSE)</f>
        <v>Viabilità e infrastrutture stradali</v>
      </c>
      <c r="F345" s="17" t="str">
        <f>MID(A345,7,1)</f>
        <v>1</v>
      </c>
      <c r="G345" t="str">
        <f>VLOOKUP(VALUE(F345),Titoli[],2,FALSE)</f>
        <v>Spese Correnti</v>
      </c>
      <c r="H345" s="110">
        <v>7300</v>
      </c>
      <c r="I345" s="8">
        <v>0</v>
      </c>
      <c r="J345" s="9" t="s">
        <v>660</v>
      </c>
      <c r="K345" s="142">
        <v>3000</v>
      </c>
      <c r="L345" s="151">
        <v>3000</v>
      </c>
      <c r="M345" s="151">
        <v>3000</v>
      </c>
      <c r="N345" s="151">
        <v>3000</v>
      </c>
      <c r="O345" s="151">
        <v>3000</v>
      </c>
      <c r="P345" t="s">
        <v>7654</v>
      </c>
    </row>
    <row r="346" spans="1:16" s="17" customFormat="1" x14ac:dyDescent="0.25">
      <c r="A346" t="s">
        <v>661</v>
      </c>
      <c r="B346" s="17" t="str">
        <f>MID(A346,1,2)</f>
        <v>10</v>
      </c>
      <c r="C346" s="17" t="str">
        <f>VLOOKUP(VALUE(B346),Missioni[],2,FALSE)</f>
        <v>Trasporti e diritto alla mobilità</v>
      </c>
      <c r="D346" s="17">
        <f>VALUE(CONCATENATE(B346,MID(A346,4,2)))</f>
        <v>1005</v>
      </c>
      <c r="E346" s="17" t="str">
        <f>VLOOKUP(D346,Programmi[],3,FALSE)</f>
        <v>Viabilità e infrastrutture stradali</v>
      </c>
      <c r="F346" s="17" t="str">
        <f>MID(A346,7,1)</f>
        <v>1</v>
      </c>
      <c r="G346" t="str">
        <f>VLOOKUP(VALUE(F346),Titoli[],2,FALSE)</f>
        <v>Spese Correnti</v>
      </c>
      <c r="H346" s="110">
        <v>7312</v>
      </c>
      <c r="I346" s="8">
        <v>0</v>
      </c>
      <c r="J346" s="9" t="s">
        <v>662</v>
      </c>
      <c r="K346" s="142">
        <v>14000</v>
      </c>
      <c r="L346" s="151">
        <v>11000</v>
      </c>
      <c r="M346" s="151">
        <v>10000</v>
      </c>
      <c r="N346" s="151">
        <v>10000</v>
      </c>
      <c r="O346" s="151">
        <v>10000</v>
      </c>
      <c r="P346" t="s">
        <v>7654</v>
      </c>
    </row>
    <row r="347" spans="1:16" s="17" customFormat="1" x14ac:dyDescent="0.25">
      <c r="A347" t="s">
        <v>7519</v>
      </c>
      <c r="B347" s="17" t="str">
        <f>MID(A347,1,2)</f>
        <v>10</v>
      </c>
      <c r="C347" s="17" t="str">
        <f>VLOOKUP(VALUE(B347),Missioni[],2,FALSE)</f>
        <v>Trasporti e diritto alla mobilità</v>
      </c>
      <c r="D347" s="17">
        <f>VALUE(CONCATENATE(B347,MID(A347,4,2)))</f>
        <v>1005</v>
      </c>
      <c r="E347" s="17" t="str">
        <f>VLOOKUP(D347,Programmi[],3,FALSE)</f>
        <v>Viabilità e infrastrutture stradali</v>
      </c>
      <c r="F347" s="17" t="str">
        <f>MID(A347,7,1)</f>
        <v>1</v>
      </c>
      <c r="G347" t="str">
        <f>VLOOKUP(VALUE(F347),Titoli[],2,FALSE)</f>
        <v>Spese Correnti</v>
      </c>
      <c r="H347" s="110">
        <v>7314</v>
      </c>
      <c r="I347" s="8">
        <v>0</v>
      </c>
      <c r="J347" s="9" t="s">
        <v>7518</v>
      </c>
      <c r="K347" s="142"/>
      <c r="L347" s="151"/>
      <c r="M347" s="151"/>
      <c r="N347" s="151"/>
      <c r="O347" s="151"/>
      <c r="P347" t="s">
        <v>31</v>
      </c>
    </row>
    <row r="348" spans="1:16" s="17" customFormat="1" ht="30" x14ac:dyDescent="0.25">
      <c r="A348" t="s">
        <v>663</v>
      </c>
      <c r="B348" s="17" t="str">
        <f>MID(A348,1,2)</f>
        <v>10</v>
      </c>
      <c r="C348" s="17" t="str">
        <f>VLOOKUP(VALUE(B348),Missioni[],2,FALSE)</f>
        <v>Trasporti e diritto alla mobilità</v>
      </c>
      <c r="D348" s="17">
        <f>VALUE(CONCATENATE(B348,MID(A348,4,2)))</f>
        <v>1005</v>
      </c>
      <c r="E348" s="17" t="str">
        <f>VLOOKUP(D348,Programmi[],3,FALSE)</f>
        <v>Viabilità e infrastrutture stradali</v>
      </c>
      <c r="F348" s="17" t="str">
        <f>MID(A348,7,1)</f>
        <v>1</v>
      </c>
      <c r="G348" t="str">
        <f>VLOOKUP(VALUE(F348),Titoli[],2,FALSE)</f>
        <v>Spese Correnti</v>
      </c>
      <c r="H348" s="110">
        <v>7315</v>
      </c>
      <c r="I348" s="8">
        <v>0</v>
      </c>
      <c r="J348" s="9" t="s">
        <v>664</v>
      </c>
      <c r="K348" s="142">
        <v>12500</v>
      </c>
      <c r="L348" s="151">
        <v>12500</v>
      </c>
      <c r="M348" s="151">
        <v>12500</v>
      </c>
      <c r="N348" s="151">
        <v>12500</v>
      </c>
      <c r="O348" s="151">
        <v>12500</v>
      </c>
      <c r="P348" t="s">
        <v>7654</v>
      </c>
    </row>
    <row r="349" spans="1:16" s="17" customFormat="1" x14ac:dyDescent="0.25">
      <c r="A349" t="s">
        <v>665</v>
      </c>
      <c r="B349" s="17" t="str">
        <f>MID(A349,1,2)</f>
        <v>10</v>
      </c>
      <c r="C349" s="17" t="str">
        <f>VLOOKUP(VALUE(B349),Missioni[],2,FALSE)</f>
        <v>Trasporti e diritto alla mobilità</v>
      </c>
      <c r="D349" s="17">
        <f>VALUE(CONCATENATE(B349,MID(A349,4,2)))</f>
        <v>1005</v>
      </c>
      <c r="E349" s="17" t="str">
        <f>VLOOKUP(D349,Programmi[],3,FALSE)</f>
        <v>Viabilità e infrastrutture stradali</v>
      </c>
      <c r="F349" s="17" t="str">
        <f>MID(A349,7,1)</f>
        <v>1</v>
      </c>
      <c r="G349" t="str">
        <f>VLOOKUP(VALUE(F349),Titoli[],2,FALSE)</f>
        <v>Spese Correnti</v>
      </c>
      <c r="H349" s="110">
        <v>7325</v>
      </c>
      <c r="I349" s="8">
        <v>0</v>
      </c>
      <c r="J349" s="9" t="s">
        <v>666</v>
      </c>
      <c r="K349" s="142">
        <v>24000</v>
      </c>
      <c r="L349" s="151">
        <v>25000</v>
      </c>
      <c r="M349" s="151">
        <v>25000</v>
      </c>
      <c r="N349" s="151">
        <v>25000</v>
      </c>
      <c r="O349" s="151">
        <v>25000</v>
      </c>
      <c r="P349" t="s">
        <v>7654</v>
      </c>
    </row>
    <row r="350" spans="1:16" s="17" customFormat="1" x14ac:dyDescent="0.25">
      <c r="A350" t="s">
        <v>667</v>
      </c>
      <c r="B350" s="17" t="str">
        <f>MID(A350,1,2)</f>
        <v>10</v>
      </c>
      <c r="C350" s="17" t="str">
        <f>VLOOKUP(VALUE(B350),Missioni[],2,FALSE)</f>
        <v>Trasporti e diritto alla mobilità</v>
      </c>
      <c r="D350" s="17">
        <f>VALUE(CONCATENATE(B350,MID(A350,4,2)))</f>
        <v>1005</v>
      </c>
      <c r="E350" s="17" t="str">
        <f>VLOOKUP(D350,Programmi[],3,FALSE)</f>
        <v>Viabilità e infrastrutture stradali</v>
      </c>
      <c r="F350" s="17" t="str">
        <f>MID(A350,7,1)</f>
        <v>1</v>
      </c>
      <c r="G350" t="str">
        <f>VLOOKUP(VALUE(F350),Titoli[],2,FALSE)</f>
        <v>Spese Correnti</v>
      </c>
      <c r="H350" s="110">
        <v>7330</v>
      </c>
      <c r="I350" s="8">
        <v>0</v>
      </c>
      <c r="J350" s="9" t="s">
        <v>668</v>
      </c>
      <c r="K350" s="142">
        <v>11000</v>
      </c>
      <c r="L350" s="151">
        <v>11000</v>
      </c>
      <c r="M350" s="151">
        <v>11000</v>
      </c>
      <c r="N350" s="151">
        <v>11000</v>
      </c>
      <c r="O350" s="151">
        <v>11000</v>
      </c>
      <c r="P350" t="s">
        <v>7654</v>
      </c>
    </row>
    <row r="351" spans="1:16" s="17" customFormat="1" x14ac:dyDescent="0.25">
      <c r="A351" t="s">
        <v>669</v>
      </c>
      <c r="B351" s="17" t="str">
        <f>MID(A351,1,2)</f>
        <v>10</v>
      </c>
      <c r="C351" s="17" t="str">
        <f>VLOOKUP(VALUE(B351),Missioni[],2,FALSE)</f>
        <v>Trasporti e diritto alla mobilità</v>
      </c>
      <c r="D351" s="17">
        <f>VALUE(CONCATENATE(B351,MID(A351,4,2)))</f>
        <v>1005</v>
      </c>
      <c r="E351" s="17" t="str">
        <f>VLOOKUP(D351,Programmi[],3,FALSE)</f>
        <v>Viabilità e infrastrutture stradali</v>
      </c>
      <c r="F351" s="17" t="str">
        <f>MID(A351,7,1)</f>
        <v>1</v>
      </c>
      <c r="G351" t="str">
        <f>VLOOKUP(VALUE(F351),Titoli[],2,FALSE)</f>
        <v>Spese Correnti</v>
      </c>
      <c r="H351" s="110">
        <v>7335</v>
      </c>
      <c r="I351" s="8">
        <v>0</v>
      </c>
      <c r="J351" s="9" t="s">
        <v>670</v>
      </c>
      <c r="K351" s="142">
        <v>10000</v>
      </c>
      <c r="L351" s="151">
        <v>10000</v>
      </c>
      <c r="M351" s="151">
        <v>10000</v>
      </c>
      <c r="N351" s="151">
        <v>10000</v>
      </c>
      <c r="O351" s="151">
        <v>10000</v>
      </c>
      <c r="P351" t="s">
        <v>7654</v>
      </c>
    </row>
    <row r="352" spans="1:16" s="17" customFormat="1" x14ac:dyDescent="0.25">
      <c r="A352" t="s">
        <v>669</v>
      </c>
      <c r="B352" s="17" t="str">
        <f>MID(A352,1,2)</f>
        <v>10</v>
      </c>
      <c r="C352" s="17" t="str">
        <f>VLOOKUP(VALUE(B352),Missioni[],2,FALSE)</f>
        <v>Trasporti e diritto alla mobilità</v>
      </c>
      <c r="D352" s="17">
        <f>VALUE(CONCATENATE(B352,MID(A352,4,2)))</f>
        <v>1005</v>
      </c>
      <c r="E352" s="17" t="str">
        <f>VLOOKUP(D352,Programmi[],3,FALSE)</f>
        <v>Viabilità e infrastrutture stradali</v>
      </c>
      <c r="F352" s="17" t="str">
        <f>MID(A352,7,1)</f>
        <v>1</v>
      </c>
      <c r="G352" t="str">
        <f>VLOOKUP(VALUE(F352),Titoli[],2,FALSE)</f>
        <v>Spese Correnti</v>
      </c>
      <c r="H352" s="110">
        <v>7336</v>
      </c>
      <c r="I352" s="8">
        <v>0</v>
      </c>
      <c r="J352" s="9" t="s">
        <v>671</v>
      </c>
      <c r="K352" s="142">
        <v>1500</v>
      </c>
      <c r="L352" s="151">
        <v>1500</v>
      </c>
      <c r="M352" s="151">
        <v>1500</v>
      </c>
      <c r="N352" s="151">
        <v>1500</v>
      </c>
      <c r="O352" s="151">
        <v>1500</v>
      </c>
      <c r="P352" t="s">
        <v>7654</v>
      </c>
    </row>
    <row r="353" spans="1:16" s="17" customFormat="1" x14ac:dyDescent="0.25">
      <c r="A353" t="s">
        <v>672</v>
      </c>
      <c r="B353" s="17" t="str">
        <f>MID(A353,1,2)</f>
        <v>08</v>
      </c>
      <c r="C353" s="17" t="str">
        <f>VLOOKUP(VALUE(B353),Missioni[],2,FALSE)</f>
        <v>Assetto del territorio ed edilizia abitativa</v>
      </c>
      <c r="D353" s="17">
        <f>VALUE(CONCATENATE(B353,MID(A353,4,2)))</f>
        <v>801</v>
      </c>
      <c r="E353" s="17" t="str">
        <f>VLOOKUP(D353,Programmi[],3,FALSE)</f>
        <v>Urbanistica e assetto del territorio</v>
      </c>
      <c r="F353" s="17" t="str">
        <f>MID(A353,7,1)</f>
        <v>1</v>
      </c>
      <c r="G353" t="str">
        <f>VLOOKUP(VALUE(F353),Titoli[],2,FALSE)</f>
        <v>Spese Correnti</v>
      </c>
      <c r="H353" s="110">
        <v>7337</v>
      </c>
      <c r="I353" s="8">
        <v>0</v>
      </c>
      <c r="J353" s="9" t="s">
        <v>673</v>
      </c>
      <c r="K353" s="142">
        <v>11000</v>
      </c>
      <c r="L353" s="151">
        <v>11000</v>
      </c>
      <c r="M353" s="151">
        <v>10000</v>
      </c>
      <c r="N353" s="151">
        <v>10000</v>
      </c>
      <c r="O353" s="151">
        <v>10000</v>
      </c>
      <c r="P353" t="s">
        <v>7654</v>
      </c>
    </row>
    <row r="354" spans="1:16" s="17" customFormat="1" ht="30" x14ac:dyDescent="0.25">
      <c r="A354" t="s">
        <v>7714</v>
      </c>
      <c r="B354" s="17" t="str">
        <f>MID(A354,1,2)</f>
        <v>08</v>
      </c>
      <c r="C354" s="17" t="str">
        <f>VLOOKUP(VALUE(B354),Missioni[],2,FALSE)</f>
        <v>Assetto del territorio ed edilizia abitativa</v>
      </c>
      <c r="D354" s="17">
        <f>VALUE(CONCATENATE(B354,MID(A354,4,2)))</f>
        <v>801</v>
      </c>
      <c r="E354" s="17" t="str">
        <f>VLOOKUP(D354,Programmi[],3,FALSE)</f>
        <v>Urbanistica e assetto del territorio</v>
      </c>
      <c r="F354" s="17">
        <v>2</v>
      </c>
      <c r="G354" t="str">
        <f>VLOOKUP(VALUE(F354),Titoli[],2,FALSE)</f>
        <v>Spese in conto capitale</v>
      </c>
      <c r="H354" s="110">
        <v>7338</v>
      </c>
      <c r="I354" s="8"/>
      <c r="J354" s="9" t="s">
        <v>7713</v>
      </c>
      <c r="K354" s="142"/>
      <c r="L354" s="151"/>
      <c r="M354" s="151">
        <v>75000</v>
      </c>
      <c r="N354" s="151">
        <v>0</v>
      </c>
      <c r="O354" s="151">
        <v>0</v>
      </c>
      <c r="P354" t="s">
        <v>7654</v>
      </c>
    </row>
    <row r="355" spans="1:16" s="17" customFormat="1" x14ac:dyDescent="0.25">
      <c r="A355" t="s">
        <v>674</v>
      </c>
      <c r="B355" s="17" t="str">
        <f>MID(A355,1,2)</f>
        <v>10</v>
      </c>
      <c r="C355" s="17" t="str">
        <f>VLOOKUP(VALUE(B355),Missioni[],2,FALSE)</f>
        <v>Trasporti e diritto alla mobilità</v>
      </c>
      <c r="D355" s="17">
        <f>VALUE(CONCATENATE(B355,MID(A355,4,2)))</f>
        <v>1005</v>
      </c>
      <c r="E355" s="17" t="str">
        <f>VLOOKUP(D355,Programmi[],3,FALSE)</f>
        <v>Viabilità e infrastrutture stradali</v>
      </c>
      <c r="F355" s="17" t="str">
        <f>MID(A355,7,1)</f>
        <v>1</v>
      </c>
      <c r="G355" t="str">
        <f>VLOOKUP(VALUE(F355),Titoli[],2,FALSE)</f>
        <v>Spese Correnti</v>
      </c>
      <c r="H355" s="110">
        <v>7420</v>
      </c>
      <c r="I355" s="8">
        <v>0</v>
      </c>
      <c r="J355" s="9" t="s">
        <v>675</v>
      </c>
      <c r="K355" s="142">
        <v>150326</v>
      </c>
      <c r="L355" s="151">
        <v>130000</v>
      </c>
      <c r="M355" s="151">
        <v>140000</v>
      </c>
      <c r="N355" s="151">
        <v>140000</v>
      </c>
      <c r="O355" s="151">
        <v>140000</v>
      </c>
      <c r="P355" t="s">
        <v>7654</v>
      </c>
    </row>
    <row r="356" spans="1:16" s="17" customFormat="1" x14ac:dyDescent="0.25">
      <c r="A356" t="s">
        <v>665</v>
      </c>
      <c r="B356" s="17" t="str">
        <f>MID(A356,1,2)</f>
        <v>10</v>
      </c>
      <c r="C356" s="17" t="str">
        <f>VLOOKUP(VALUE(B356),Missioni[],2,FALSE)</f>
        <v>Trasporti e diritto alla mobilità</v>
      </c>
      <c r="D356" s="17">
        <f>VALUE(CONCATENATE(B356,MID(A356,4,2)))</f>
        <v>1005</v>
      </c>
      <c r="E356" s="17" t="str">
        <f>VLOOKUP(D356,Programmi[],3,FALSE)</f>
        <v>Viabilità e infrastrutture stradali</v>
      </c>
      <c r="F356" s="17" t="str">
        <f>MID(A356,7,1)</f>
        <v>1</v>
      </c>
      <c r="G356" t="str">
        <f>VLOOKUP(VALUE(F356),Titoli[],2,FALSE)</f>
        <v>Spese Correnti</v>
      </c>
      <c r="H356" s="110">
        <v>7430</v>
      </c>
      <c r="I356" s="8">
        <v>0</v>
      </c>
      <c r="J356" s="9" t="s">
        <v>676</v>
      </c>
      <c r="K356" s="142">
        <v>25746.75</v>
      </c>
      <c r="L356" s="151">
        <v>25000</v>
      </c>
      <c r="M356" s="151">
        <v>25000</v>
      </c>
      <c r="N356" s="151">
        <v>25000</v>
      </c>
      <c r="O356" s="151">
        <v>25000</v>
      </c>
      <c r="P356" t="s">
        <v>7654</v>
      </c>
    </row>
    <row r="357" spans="1:16" s="17" customFormat="1" x14ac:dyDescent="0.25">
      <c r="A357" t="s">
        <v>677</v>
      </c>
      <c r="B357" s="17" t="str">
        <f>MID(A357,1,2)</f>
        <v>09</v>
      </c>
      <c r="C357" s="17" t="str">
        <f>VLOOKUP(VALUE(B357),Missioni[],2,FALSE)</f>
        <v>Sviluppo sostenibile e tutela del territorio e dell'ambiente</v>
      </c>
      <c r="D357" s="17">
        <f>VALUE(CONCATENATE(B357,MID(A357,4,2)))</f>
        <v>902</v>
      </c>
      <c r="E357" s="17" t="str">
        <f>VLOOKUP(D357,Programmi[],3,FALSE)</f>
        <v>Tutela, valorizzazione e recupero ambientale</v>
      </c>
      <c r="F357" s="17" t="str">
        <f>MID(A357,7,1)</f>
        <v>1</v>
      </c>
      <c r="G357" t="str">
        <f>VLOOKUP(VALUE(F357),Titoli[],2,FALSE)</f>
        <v>Spese Correnti</v>
      </c>
      <c r="H357" s="110">
        <v>7452</v>
      </c>
      <c r="I357" s="8">
        <v>0</v>
      </c>
      <c r="J357" s="9" t="s">
        <v>678</v>
      </c>
      <c r="K357" s="142">
        <v>7500</v>
      </c>
      <c r="L357" s="151">
        <v>7800</v>
      </c>
      <c r="M357" s="151">
        <v>8000</v>
      </c>
      <c r="N357" s="151">
        <v>8000</v>
      </c>
      <c r="O357" s="151">
        <v>8000</v>
      </c>
      <c r="P357" t="s">
        <v>7654</v>
      </c>
    </row>
    <row r="358" spans="1:16" s="17" customFormat="1" ht="30" x14ac:dyDescent="0.25">
      <c r="A358" t="s">
        <v>510</v>
      </c>
      <c r="B358" s="17" t="str">
        <f>MID(A358,1,2)</f>
        <v>01</v>
      </c>
      <c r="C358" s="17" t="str">
        <f>VLOOKUP(VALUE(B358),Missioni[],2,FALSE)</f>
        <v xml:space="preserve">Servizi istituzionali,  generali e di gestione </v>
      </c>
      <c r="D358" s="17">
        <f>VALUE(CONCATENATE(B358,MID(A358,4,2)))</f>
        <v>105</v>
      </c>
      <c r="E358" s="17" t="str">
        <f>VLOOKUP(D358,Programmi[],3,FALSE)</f>
        <v>Gestione dei beni demaniali e patrimoniali</v>
      </c>
      <c r="F358" s="17" t="str">
        <f>MID(A358,7,1)</f>
        <v>1</v>
      </c>
      <c r="G358" t="str">
        <f>VLOOKUP(VALUE(F358),Titoli[],2,FALSE)</f>
        <v>Spese Correnti</v>
      </c>
      <c r="H358" s="110">
        <v>8560</v>
      </c>
      <c r="I358" s="8">
        <v>0</v>
      </c>
      <c r="J358" s="9" t="s">
        <v>679</v>
      </c>
      <c r="K358" s="142">
        <v>35000</v>
      </c>
      <c r="L358" s="151">
        <v>42000</v>
      </c>
      <c r="M358" s="151">
        <v>46000</v>
      </c>
      <c r="N358" s="151">
        <v>46000</v>
      </c>
      <c r="O358" s="151">
        <v>46000</v>
      </c>
      <c r="P358" t="s">
        <v>7654</v>
      </c>
    </row>
    <row r="359" spans="1:16" s="17" customFormat="1" x14ac:dyDescent="0.25">
      <c r="A359" t="s">
        <v>680</v>
      </c>
      <c r="B359" s="17" t="str">
        <f>MID(A359,1,2)</f>
        <v>14</v>
      </c>
      <c r="C359" s="17" t="str">
        <f>VLOOKUP(VALUE(B359),Missioni[],2,FALSE)</f>
        <v>Sviluppo economico e competitività</v>
      </c>
      <c r="D359" s="17">
        <f>VALUE(CONCATENATE(B359,MID(A359,4,2)))</f>
        <v>1401</v>
      </c>
      <c r="E359" s="17" t="str">
        <f>VLOOKUP(D359,Programmi[],3,FALSE)</f>
        <v>Industria,  PMI e Artigianato</v>
      </c>
      <c r="F359" s="17" t="str">
        <f>MID(A359,7,1)</f>
        <v>1</v>
      </c>
      <c r="G359" t="str">
        <f>VLOOKUP(VALUE(F359),Titoli[],2,FALSE)</f>
        <v>Spese Correnti</v>
      </c>
      <c r="H359" s="110">
        <v>8561</v>
      </c>
      <c r="I359" s="8">
        <v>0</v>
      </c>
      <c r="J359" s="9" t="s">
        <v>681</v>
      </c>
      <c r="K359" s="142">
        <v>12700</v>
      </c>
      <c r="L359" s="151">
        <v>13000</v>
      </c>
      <c r="M359" s="151">
        <v>13000</v>
      </c>
      <c r="N359" s="151">
        <v>13000</v>
      </c>
      <c r="O359" s="151">
        <v>13000</v>
      </c>
      <c r="P359" t="s">
        <v>7654</v>
      </c>
    </row>
    <row r="360" spans="1:16" s="17" customFormat="1" ht="30" x14ac:dyDescent="0.25">
      <c r="A360" t="s">
        <v>683</v>
      </c>
      <c r="B360" s="17" t="str">
        <f>MID(A360,1,2)</f>
        <v>14</v>
      </c>
      <c r="C360" s="17" t="str">
        <f>VLOOKUP(VALUE(B360),Missioni[],2,FALSE)</f>
        <v>Sviluppo economico e competitività</v>
      </c>
      <c r="D360" s="17">
        <f>VALUE(CONCATENATE(B360,MID(A360,4,2)))</f>
        <v>1401</v>
      </c>
      <c r="E360" s="17" t="str">
        <f>VLOOKUP(D360,Programmi[],3,FALSE)</f>
        <v>Industria,  PMI e Artigianato</v>
      </c>
      <c r="F360" s="17" t="str">
        <f>MID(A360,7,1)</f>
        <v>1</v>
      </c>
      <c r="G360" t="str">
        <f>VLOOKUP(VALUE(F360),Titoli[],2,FALSE)</f>
        <v>Spese Correnti</v>
      </c>
      <c r="H360" s="110">
        <v>8564</v>
      </c>
      <c r="I360" s="8">
        <v>0</v>
      </c>
      <c r="J360" s="9" t="s">
        <v>684</v>
      </c>
      <c r="K360" s="142"/>
      <c r="L360" s="151"/>
      <c r="M360" s="151"/>
      <c r="N360" s="151"/>
      <c r="O360" s="151">
        <f>+TUscite[[#This Row],[Previsione Anno 2027]]</f>
        <v>0</v>
      </c>
      <c r="P360" t="s">
        <v>876</v>
      </c>
    </row>
    <row r="361" spans="1:16" s="17" customFormat="1" ht="60" x14ac:dyDescent="0.25">
      <c r="A361" t="s">
        <v>682</v>
      </c>
      <c r="B361" s="17" t="str">
        <f>MID(A361,1,2)</f>
        <v>14</v>
      </c>
      <c r="C361" s="17" t="str">
        <f>VLOOKUP(VALUE(B361),Missioni[],2,FALSE)</f>
        <v>Sviluppo economico e competitività</v>
      </c>
      <c r="D361" s="17">
        <f>VALUE(CONCATENATE(B361,MID(A361,4,2)))</f>
        <v>1401</v>
      </c>
      <c r="E361" s="17" t="str">
        <f>VLOOKUP(D361,Programmi[],3,FALSE)</f>
        <v>Industria,  PMI e Artigianato</v>
      </c>
      <c r="F361" s="17" t="str">
        <f>MID(A361,7,1)</f>
        <v>1</v>
      </c>
      <c r="G361" t="str">
        <f>VLOOKUP(VALUE(F361),Titoli[],2,FALSE)</f>
        <v>Spese Correnti</v>
      </c>
      <c r="H361" s="110">
        <v>8565</v>
      </c>
      <c r="I361" s="8">
        <v>0</v>
      </c>
      <c r="J361" s="9" t="s">
        <v>685</v>
      </c>
      <c r="K361" s="142">
        <v>20000</v>
      </c>
      <c r="L361" s="151">
        <v>20000</v>
      </c>
      <c r="M361" s="151">
        <v>20000</v>
      </c>
      <c r="N361" s="151">
        <v>20000</v>
      </c>
      <c r="O361" s="151">
        <v>20000</v>
      </c>
      <c r="P361" t="s">
        <v>7654</v>
      </c>
    </row>
    <row r="362" spans="1:16" s="17" customFormat="1" ht="30" x14ac:dyDescent="0.25">
      <c r="A362" t="s">
        <v>861</v>
      </c>
      <c r="B362" s="17" t="str">
        <f>MID(A362,1,2)</f>
        <v>01</v>
      </c>
      <c r="C362" s="17" t="str">
        <f>VLOOKUP(VALUE(B362),Missioni[],2,FALSE)</f>
        <v xml:space="preserve">Servizi istituzionali,  generali e di gestione </v>
      </c>
      <c r="D362" s="17">
        <f>VALUE(CONCATENATE(B362,MID(A362,4,2)))</f>
        <v>111</v>
      </c>
      <c r="E362" s="17" t="str">
        <f>VLOOKUP(D362,Programmi[],3,FALSE)</f>
        <v>Altri servizi generali</v>
      </c>
      <c r="F362" s="17" t="str">
        <f>MID(A362,7,1)</f>
        <v>1</v>
      </c>
      <c r="G362" t="str">
        <f>VLOOKUP(VALUE(F362),Titoli[],2,FALSE)</f>
        <v>Spese Correnti</v>
      </c>
      <c r="H362" s="110">
        <v>8570</v>
      </c>
      <c r="I362" s="8">
        <v>0</v>
      </c>
      <c r="J362" s="9" t="s">
        <v>862</v>
      </c>
      <c r="K362" s="142"/>
      <c r="L362" s="151"/>
      <c r="M362" s="151"/>
      <c r="N362" s="151"/>
      <c r="O362" s="151"/>
      <c r="P362" t="s">
        <v>7654</v>
      </c>
    </row>
    <row r="363" spans="1:16" s="17" customFormat="1" x14ac:dyDescent="0.25">
      <c r="A363" t="s">
        <v>686</v>
      </c>
      <c r="B363" s="17" t="str">
        <f>MID(A363,1,2)</f>
        <v>01</v>
      </c>
      <c r="C363" s="17" t="str">
        <f>VLOOKUP(VALUE(B363),Missioni[],2,FALSE)</f>
        <v xml:space="preserve">Servizi istituzionali,  generali e di gestione </v>
      </c>
      <c r="D363" s="17">
        <f>VALUE(CONCATENATE(B363,MID(A363,4,2)))</f>
        <v>103</v>
      </c>
      <c r="E363" s="17" t="str">
        <f>VLOOKUP(D363,Programmi[],3,FALSE)</f>
        <v>Gestione economica, finanziaria,  programmazione, provveditorato</v>
      </c>
      <c r="F363" s="17" t="str">
        <f>MID(A363,7,1)</f>
        <v>1</v>
      </c>
      <c r="G363" t="str">
        <f>VLOOKUP(VALUE(F363),Titoli[],2,FALSE)</f>
        <v>Spese Correnti</v>
      </c>
      <c r="H363" s="110">
        <v>8572</v>
      </c>
      <c r="I363" s="8">
        <v>0</v>
      </c>
      <c r="J363" s="9" t="s">
        <v>687</v>
      </c>
      <c r="K363" s="142">
        <v>150000</v>
      </c>
      <c r="L363" s="151">
        <v>160000</v>
      </c>
      <c r="M363" s="151">
        <v>150000</v>
      </c>
      <c r="N363" s="151">
        <v>150000</v>
      </c>
      <c r="O363" s="151">
        <v>150000</v>
      </c>
      <c r="P363" t="s">
        <v>13</v>
      </c>
    </row>
    <row r="364" spans="1:16" s="17" customFormat="1" x14ac:dyDescent="0.25">
      <c r="A364" t="s">
        <v>688</v>
      </c>
      <c r="B364" s="17" t="str">
        <f>MID(A364,1,2)</f>
        <v>01</v>
      </c>
      <c r="C364" s="17" t="str">
        <f>VLOOKUP(VALUE(B364),Missioni[],2,FALSE)</f>
        <v xml:space="preserve">Servizi istituzionali,  generali e di gestione </v>
      </c>
      <c r="D364" s="17">
        <f>VALUE(CONCATENATE(B364,MID(A364,4,2)))</f>
        <v>110</v>
      </c>
      <c r="E364" s="17" t="str">
        <f>VLOOKUP(D364,Programmi[],3,FALSE)</f>
        <v>Risorse umane</v>
      </c>
      <c r="F364" s="17" t="str">
        <f>MID(A364,7,1)</f>
        <v>1</v>
      </c>
      <c r="G364" t="str">
        <f>VLOOKUP(VALUE(F364),Titoli[],2,FALSE)</f>
        <v>Spese Correnti</v>
      </c>
      <c r="H364" s="110">
        <v>8800</v>
      </c>
      <c r="I364" s="8">
        <v>0</v>
      </c>
      <c r="J364" s="9" t="s">
        <v>689</v>
      </c>
      <c r="K364" s="142">
        <v>535203.44999999995</v>
      </c>
      <c r="L364" s="151">
        <v>615396.99</v>
      </c>
      <c r="M364" s="151">
        <v>465000</v>
      </c>
      <c r="N364" s="151">
        <v>465000</v>
      </c>
      <c r="O364" s="151">
        <v>465000</v>
      </c>
      <c r="P364" t="s">
        <v>13</v>
      </c>
    </row>
    <row r="365" spans="1:16" s="17" customFormat="1" x14ac:dyDescent="0.25">
      <c r="A365" t="s">
        <v>690</v>
      </c>
      <c r="B365" s="17" t="str">
        <f>MID(A365,1,2)</f>
        <v>01</v>
      </c>
      <c r="C365" s="17" t="str">
        <f>VLOOKUP(VALUE(B365),Missioni[],2,FALSE)</f>
        <v xml:space="preserve">Servizi istituzionali,  generali e di gestione </v>
      </c>
      <c r="D365" s="17">
        <f>VALUE(CONCATENATE(B365,MID(A365,4,2)))</f>
        <v>110</v>
      </c>
      <c r="E365" s="17" t="str">
        <f>VLOOKUP(D365,Programmi[],3,FALSE)</f>
        <v>Risorse umane</v>
      </c>
      <c r="F365" s="17" t="str">
        <f>MID(A365,7,1)</f>
        <v>1</v>
      </c>
      <c r="G365" t="str">
        <f>VLOOKUP(VALUE(F365),Titoli[],2,FALSE)</f>
        <v>Spese Correnti</v>
      </c>
      <c r="H365" s="110">
        <v>8802</v>
      </c>
      <c r="I365" s="8">
        <v>0</v>
      </c>
      <c r="J365" s="9" t="s">
        <v>691</v>
      </c>
      <c r="K365" s="142">
        <v>128517.85</v>
      </c>
      <c r="L365" s="151">
        <v>141523.32999999999</v>
      </c>
      <c r="M365" s="151">
        <v>104000</v>
      </c>
      <c r="N365" s="151">
        <v>104000</v>
      </c>
      <c r="O365" s="151">
        <v>104000</v>
      </c>
      <c r="P365" t="s">
        <v>13</v>
      </c>
    </row>
    <row r="366" spans="1:16" s="17" customFormat="1" x14ac:dyDescent="0.25">
      <c r="A366" t="s">
        <v>692</v>
      </c>
      <c r="B366" s="17" t="str">
        <f>MID(A366,1,2)</f>
        <v>01</v>
      </c>
      <c r="C366" s="17" t="str">
        <f>VLOOKUP(VALUE(B366),Missioni[],2,FALSE)</f>
        <v xml:space="preserve">Servizi istituzionali,  generali e di gestione </v>
      </c>
      <c r="D366" s="17">
        <f>VALUE(CONCATENATE(B366,MID(A366,4,2)))</f>
        <v>110</v>
      </c>
      <c r="E366" s="17" t="str">
        <f>VLOOKUP(D366,Programmi[],3,FALSE)</f>
        <v>Risorse umane</v>
      </c>
      <c r="F366" s="17" t="str">
        <f>MID(A366,7,1)</f>
        <v>1</v>
      </c>
      <c r="G366" t="str">
        <f>VLOOKUP(VALUE(F366),Titoli[],2,FALSE)</f>
        <v>Spese Correnti</v>
      </c>
      <c r="H366" s="110">
        <v>8805</v>
      </c>
      <c r="I366" s="8">
        <v>0</v>
      </c>
      <c r="J366" s="9" t="s">
        <v>693</v>
      </c>
      <c r="K366" s="142">
        <v>45056.98</v>
      </c>
      <c r="L366" s="151">
        <v>49043.6</v>
      </c>
      <c r="M366" s="151">
        <v>33500</v>
      </c>
      <c r="N366" s="151">
        <v>33500</v>
      </c>
      <c r="O366" s="151">
        <f>+TUscite[[#This Row],[Previsione Anno 2027]]</f>
        <v>33500</v>
      </c>
      <c r="P366" t="s">
        <v>13</v>
      </c>
    </row>
    <row r="367" spans="1:16" s="17" customFormat="1" x14ac:dyDescent="0.25">
      <c r="A367" t="s">
        <v>694</v>
      </c>
      <c r="B367" s="17" t="str">
        <f>MID(A367,1,2)</f>
        <v>01</v>
      </c>
      <c r="C367" s="17" t="str">
        <f>VLOOKUP(VALUE(B367),Missioni[],2,FALSE)</f>
        <v xml:space="preserve">Servizi istituzionali,  generali e di gestione </v>
      </c>
      <c r="D367" s="17">
        <f>VALUE(CONCATENATE(B367,MID(A367,4,2)))</f>
        <v>110</v>
      </c>
      <c r="E367" s="17" t="str">
        <f>VLOOKUP(D367,Programmi[],3,FALSE)</f>
        <v>Risorse umane</v>
      </c>
      <c r="F367" s="17" t="str">
        <f>MID(A367,7,1)</f>
        <v>1</v>
      </c>
      <c r="G367" t="str">
        <f>VLOOKUP(VALUE(F367),Titoli[],2,FALSE)</f>
        <v>Spese Correnti</v>
      </c>
      <c r="H367" s="110">
        <v>8810</v>
      </c>
      <c r="I367" s="8">
        <v>0</v>
      </c>
      <c r="J367" s="9" t="s">
        <v>695</v>
      </c>
      <c r="K367" s="142">
        <v>12000</v>
      </c>
      <c r="L367" s="151">
        <v>14000</v>
      </c>
      <c r="M367" s="151">
        <v>14000</v>
      </c>
      <c r="N367" s="151">
        <v>14000</v>
      </c>
      <c r="O367" s="151">
        <f>+TUscite[[#This Row],[Previsione Anno 2027]]</f>
        <v>14000</v>
      </c>
      <c r="P367" t="s">
        <v>13</v>
      </c>
    </row>
    <row r="368" spans="1:16" s="17" customFormat="1" x14ac:dyDescent="0.25">
      <c r="A368" t="s">
        <v>696</v>
      </c>
      <c r="B368" s="17" t="str">
        <f>MID(A368,1,2)</f>
        <v>01</v>
      </c>
      <c r="C368" s="17" t="str">
        <f>VLOOKUP(VALUE(B368),Missioni[],2,FALSE)</f>
        <v xml:space="preserve">Servizi istituzionali,  generali e di gestione </v>
      </c>
      <c r="D368" s="17">
        <f>VALUE(CONCATENATE(B368,MID(A368,4,2)))</f>
        <v>110</v>
      </c>
      <c r="E368" s="17" t="str">
        <f>VLOOKUP(D368,Programmi[],3,FALSE)</f>
        <v>Risorse umane</v>
      </c>
      <c r="F368" s="17" t="str">
        <f>MID(A368,7,1)</f>
        <v>1</v>
      </c>
      <c r="G368" t="str">
        <f>VLOOKUP(VALUE(F368),Titoli[],2,FALSE)</f>
        <v>Spese Correnti</v>
      </c>
      <c r="H368" s="110">
        <v>8811</v>
      </c>
      <c r="I368" s="8">
        <v>0</v>
      </c>
      <c r="J368" s="9" t="s">
        <v>697</v>
      </c>
      <c r="K368" s="142">
        <v>3500</v>
      </c>
      <c r="L368" s="151">
        <v>3500</v>
      </c>
      <c r="M368" s="151">
        <v>3500</v>
      </c>
      <c r="N368" s="151">
        <v>3500</v>
      </c>
      <c r="O368" s="151">
        <f>+TUscite[[#This Row],[Previsione Anno 2027]]</f>
        <v>3500</v>
      </c>
      <c r="P368" t="s">
        <v>13</v>
      </c>
    </row>
    <row r="369" spans="1:16" s="17" customFormat="1" x14ac:dyDescent="0.25">
      <c r="A369" t="s">
        <v>696</v>
      </c>
      <c r="B369" s="17" t="str">
        <f>MID(A369,1,2)</f>
        <v>01</v>
      </c>
      <c r="C369" s="17" t="str">
        <f>VLOOKUP(VALUE(B369),Missioni[],2,FALSE)</f>
        <v xml:space="preserve">Servizi istituzionali,  generali e di gestione </v>
      </c>
      <c r="D369" s="17">
        <f>VALUE(CONCATENATE(B369,MID(A369,4,2)))</f>
        <v>110</v>
      </c>
      <c r="E369" s="17" t="str">
        <f>VLOOKUP(D369,Programmi[],3,FALSE)</f>
        <v>Risorse umane</v>
      </c>
      <c r="F369" s="17" t="str">
        <f>MID(A369,7,1)</f>
        <v>1</v>
      </c>
      <c r="G369" t="str">
        <f>VLOOKUP(VALUE(F369),Titoli[],2,FALSE)</f>
        <v>Spese Correnti</v>
      </c>
      <c r="H369" s="110">
        <v>8812</v>
      </c>
      <c r="I369" s="8">
        <v>0</v>
      </c>
      <c r="J369" s="9" t="s">
        <v>698</v>
      </c>
      <c r="K369" s="142">
        <v>350</v>
      </c>
      <c r="L369" s="151">
        <v>350</v>
      </c>
      <c r="M369" s="151">
        <v>350</v>
      </c>
      <c r="N369" s="151">
        <v>350</v>
      </c>
      <c r="O369" s="151">
        <f>+TUscite[[#This Row],[Previsione Anno 2027]]</f>
        <v>350</v>
      </c>
      <c r="P369" t="s">
        <v>13</v>
      </c>
    </row>
    <row r="370" spans="1:16" s="17" customFormat="1" x14ac:dyDescent="0.25">
      <c r="A370" t="s">
        <v>699</v>
      </c>
      <c r="B370" s="17" t="str">
        <f>MID(A370,1,2)</f>
        <v>01</v>
      </c>
      <c r="C370" s="17" t="str">
        <f>VLOOKUP(VALUE(B370),Missioni[],2,FALSE)</f>
        <v xml:space="preserve">Servizi istituzionali,  generali e di gestione </v>
      </c>
      <c r="D370" s="17">
        <f>VALUE(CONCATENATE(B370,MID(A370,4,2)))</f>
        <v>104</v>
      </c>
      <c r="E370" s="17" t="str">
        <f>VLOOKUP(D370,Programmi[],3,FALSE)</f>
        <v>Gestione delle entrate tributarie e servizi fiscali</v>
      </c>
      <c r="F370" s="17" t="str">
        <f>MID(A370,7,1)</f>
        <v>1</v>
      </c>
      <c r="G370" t="str">
        <f>VLOOKUP(VALUE(F370),Titoli[],2,FALSE)</f>
        <v>Spese Correnti</v>
      </c>
      <c r="H370" s="110">
        <v>9073</v>
      </c>
      <c r="I370" s="8">
        <v>0</v>
      </c>
      <c r="J370" s="9" t="s">
        <v>863</v>
      </c>
      <c r="K370" s="142">
        <v>3000</v>
      </c>
      <c r="L370" s="151">
        <v>3000</v>
      </c>
      <c r="M370" s="151">
        <v>3000</v>
      </c>
      <c r="N370" s="151">
        <v>3000</v>
      </c>
      <c r="O370" s="151">
        <f>+TUscite[[#This Row],[Previsione Anno 2027]]</f>
        <v>3000</v>
      </c>
      <c r="P370" t="s">
        <v>13</v>
      </c>
    </row>
    <row r="371" spans="1:16" s="17" customFormat="1" x14ac:dyDescent="0.25">
      <c r="A371" t="s">
        <v>699</v>
      </c>
      <c r="B371" s="17" t="str">
        <f>MID(A371,1,2)</f>
        <v>01</v>
      </c>
      <c r="C371" s="17" t="str">
        <f>VLOOKUP(VALUE(B371),Missioni[],2,FALSE)</f>
        <v xml:space="preserve">Servizi istituzionali,  generali e di gestione </v>
      </c>
      <c r="D371" s="17">
        <f>VALUE(CONCATENATE(B371,MID(A371,4,2)))</f>
        <v>104</v>
      </c>
      <c r="E371" s="17" t="str">
        <f>VLOOKUP(D371,Programmi[],3,FALSE)</f>
        <v>Gestione delle entrate tributarie e servizi fiscali</v>
      </c>
      <c r="F371" s="17" t="str">
        <f>MID(A371,7,1)</f>
        <v>1</v>
      </c>
      <c r="G371" t="str">
        <f>VLOOKUP(VALUE(F371),Titoli[],2,FALSE)</f>
        <v>Spese Correnti</v>
      </c>
      <c r="H371" s="110">
        <v>9075</v>
      </c>
      <c r="I371" s="8">
        <v>0</v>
      </c>
      <c r="J371" s="9" t="s">
        <v>700</v>
      </c>
      <c r="K371" s="142">
        <v>10000</v>
      </c>
      <c r="L371" s="151">
        <v>10000</v>
      </c>
      <c r="M371" s="151">
        <v>10000</v>
      </c>
      <c r="N371" s="151">
        <v>10000</v>
      </c>
      <c r="O371" s="151">
        <f>+TUscite[[#This Row],[Previsione Anno 2027]]</f>
        <v>10000</v>
      </c>
      <c r="P371" t="s">
        <v>13</v>
      </c>
    </row>
    <row r="372" spans="1:16" s="17" customFormat="1" x14ac:dyDescent="0.25">
      <c r="A372" t="s">
        <v>699</v>
      </c>
      <c r="B372" s="17" t="str">
        <f>MID(A372,1,2)</f>
        <v>01</v>
      </c>
      <c r="C372" s="17" t="str">
        <f>VLOOKUP(VALUE(B372),Missioni[],2,FALSE)</f>
        <v xml:space="preserve">Servizi istituzionali,  generali e di gestione </v>
      </c>
      <c r="D372" s="17">
        <f>VALUE(CONCATENATE(B372,MID(A372,4,2)))</f>
        <v>104</v>
      </c>
      <c r="E372" s="17" t="str">
        <f>VLOOKUP(D372,Programmi[],3,FALSE)</f>
        <v>Gestione delle entrate tributarie e servizi fiscali</v>
      </c>
      <c r="F372" s="17" t="str">
        <f>MID(A372,7,1)</f>
        <v>1</v>
      </c>
      <c r="G372" t="str">
        <f>VLOOKUP(VALUE(F372),Titoli[],2,FALSE)</f>
        <v>Spese Correnti</v>
      </c>
      <c r="H372" s="110">
        <v>9080</v>
      </c>
      <c r="I372" s="8">
        <v>0</v>
      </c>
      <c r="J372" s="9" t="s">
        <v>701</v>
      </c>
      <c r="K372" s="142">
        <v>5000</v>
      </c>
      <c r="L372" s="151">
        <v>5000</v>
      </c>
      <c r="M372" s="151">
        <v>5000</v>
      </c>
      <c r="N372" s="151">
        <v>5000</v>
      </c>
      <c r="O372" s="151">
        <f>+TUscite[[#This Row],[Previsione Anno 2027]]</f>
        <v>5000</v>
      </c>
      <c r="P372" t="s">
        <v>13</v>
      </c>
    </row>
    <row r="373" spans="1:16" s="17" customFormat="1" x14ac:dyDescent="0.25">
      <c r="A373" t="s">
        <v>702</v>
      </c>
      <c r="B373" s="17" t="str">
        <f>MID(A373,1,2)</f>
        <v>20</v>
      </c>
      <c r="C373" s="17" t="str">
        <f>VLOOKUP(VALUE(B373),Missioni[],2,FALSE)</f>
        <v>Fondi e accantonamenti</v>
      </c>
      <c r="D373" s="17">
        <f>VALUE(CONCATENATE(B373,MID(A373,4,2)))</f>
        <v>2002</v>
      </c>
      <c r="E373" s="17" t="str">
        <f>VLOOKUP(D373,Programmi[],3,FALSE)</f>
        <v>Fondo  crediti di dubbia esigibilità</v>
      </c>
      <c r="F373" s="17" t="str">
        <f>MID(A373,7,1)</f>
        <v>1</v>
      </c>
      <c r="G373" t="str">
        <f>VLOOKUP(VALUE(F373),Titoli[],2,FALSE)</f>
        <v>Spese Correnti</v>
      </c>
      <c r="H373" s="110">
        <v>9101</v>
      </c>
      <c r="I373" s="8">
        <v>0</v>
      </c>
      <c r="J373" s="9" t="s">
        <v>703</v>
      </c>
      <c r="K373" s="142">
        <v>130000</v>
      </c>
      <c r="L373" s="151">
        <v>130000</v>
      </c>
      <c r="M373" s="151">
        <v>252000</v>
      </c>
      <c r="N373" s="151">
        <v>248000</v>
      </c>
      <c r="O373" s="151">
        <v>252000</v>
      </c>
      <c r="P373" t="s">
        <v>13</v>
      </c>
    </row>
    <row r="374" spans="1:16" s="17" customFormat="1" x14ac:dyDescent="0.25">
      <c r="A374" t="s">
        <v>704</v>
      </c>
      <c r="B374" s="17" t="str">
        <f>MID(A374,1,2)</f>
        <v>01</v>
      </c>
      <c r="C374" s="17" t="str">
        <f>VLOOKUP(VALUE(B374),Missioni[],2,FALSE)</f>
        <v xml:space="preserve">Servizi istituzionali,  generali e di gestione </v>
      </c>
      <c r="D374" s="17">
        <f>VALUE(CONCATENATE(B374,MID(A374,4,2)))</f>
        <v>101</v>
      </c>
      <c r="E374" s="17" t="str">
        <f>VLOOKUP(D374,Programmi[],3,FALSE)</f>
        <v>Organi istituzionali</v>
      </c>
      <c r="F374" s="17" t="str">
        <f>MID(A374,7,1)</f>
        <v>1</v>
      </c>
      <c r="G374" t="str">
        <f>VLOOKUP(VALUE(F374),Titoli[],2,FALSE)</f>
        <v>Spese Correnti</v>
      </c>
      <c r="H374" s="110">
        <v>9180</v>
      </c>
      <c r="I374" s="8">
        <v>0</v>
      </c>
      <c r="J374" s="9" t="s">
        <v>705</v>
      </c>
      <c r="K374" s="142">
        <v>30000</v>
      </c>
      <c r="L374" s="151">
        <v>50000</v>
      </c>
      <c r="M374" s="151">
        <v>50000</v>
      </c>
      <c r="N374" s="151">
        <v>50000</v>
      </c>
      <c r="O374" s="151">
        <f>+TUscite[[#This Row],[Previsione Anno 2027]]</f>
        <v>50000</v>
      </c>
      <c r="P374" t="s">
        <v>13</v>
      </c>
    </row>
    <row r="375" spans="1:16" s="17" customFormat="1" x14ac:dyDescent="0.25">
      <c r="A375" t="s">
        <v>706</v>
      </c>
      <c r="B375" s="17" t="str">
        <f>MID(A375,1,2)</f>
        <v>01</v>
      </c>
      <c r="C375" s="17" t="str">
        <f>VLOOKUP(VALUE(B375),Missioni[],2,FALSE)</f>
        <v xml:space="preserve">Servizi istituzionali,  generali e di gestione </v>
      </c>
      <c r="D375" s="17">
        <f>VALUE(CONCATENATE(B375,MID(A375,4,2)))</f>
        <v>110</v>
      </c>
      <c r="E375" s="17" t="str">
        <f>VLOOKUP(D375,Programmi[],3,FALSE)</f>
        <v>Risorse umane</v>
      </c>
      <c r="F375" s="17" t="str">
        <f>MID(A375,7,1)</f>
        <v>1</v>
      </c>
      <c r="G375" t="str">
        <f>VLOOKUP(VALUE(F375),Titoli[],2,FALSE)</f>
        <v>Spese Correnti</v>
      </c>
      <c r="H375" s="110">
        <v>9255</v>
      </c>
      <c r="I375" s="8">
        <v>0</v>
      </c>
      <c r="J375" s="9" t="s">
        <v>707</v>
      </c>
      <c r="K375" s="142">
        <v>50000</v>
      </c>
      <c r="L375" s="151">
        <v>50000</v>
      </c>
      <c r="M375" s="151">
        <v>50000</v>
      </c>
      <c r="N375" s="151">
        <v>50000</v>
      </c>
      <c r="O375" s="151">
        <f>+TUscite[[#This Row],[Previsione Anno 2027]]</f>
        <v>50000</v>
      </c>
      <c r="P375" t="s">
        <v>13</v>
      </c>
    </row>
    <row r="376" spans="1:16" s="17" customFormat="1" x14ac:dyDescent="0.25">
      <c r="A376" t="s">
        <v>708</v>
      </c>
      <c r="B376" s="17" t="str">
        <f>MID(A376,1,2)</f>
        <v>01</v>
      </c>
      <c r="C376" s="17" t="str">
        <f>VLOOKUP(VALUE(B376),Missioni[],2,FALSE)</f>
        <v xml:space="preserve">Servizi istituzionali,  generali e di gestione </v>
      </c>
      <c r="D376" s="17">
        <f>VALUE(CONCATENATE(B376,MID(A376,4,2)))</f>
        <v>104</v>
      </c>
      <c r="E376" s="17" t="str">
        <f>VLOOKUP(D376,Programmi[],3,FALSE)</f>
        <v>Gestione delle entrate tributarie e servizi fiscali</v>
      </c>
      <c r="F376" s="17" t="str">
        <f>MID(A376,7,1)</f>
        <v>1</v>
      </c>
      <c r="G376" t="str">
        <f>VLOOKUP(VALUE(F376),Titoli[],2,FALSE)</f>
        <v>Spese Correnti</v>
      </c>
      <c r="H376" s="110">
        <v>9261</v>
      </c>
      <c r="I376" s="8">
        <v>0</v>
      </c>
      <c r="J376" s="9" t="s">
        <v>709</v>
      </c>
      <c r="K376" s="142">
        <v>12000</v>
      </c>
      <c r="L376" s="151">
        <v>12000</v>
      </c>
      <c r="M376" s="151">
        <v>12000</v>
      </c>
      <c r="N376" s="151">
        <v>12000</v>
      </c>
      <c r="O376" s="151">
        <f>+TUscite[[#This Row],[Previsione Anno 2027]]</f>
        <v>12000</v>
      </c>
      <c r="P376" t="s">
        <v>13</v>
      </c>
    </row>
    <row r="377" spans="1:16" s="17" customFormat="1" x14ac:dyDescent="0.25">
      <c r="A377" t="s">
        <v>710</v>
      </c>
      <c r="B377" s="17" t="str">
        <f>MID(A377,1,2)</f>
        <v>01</v>
      </c>
      <c r="C377" s="17" t="str">
        <f>VLOOKUP(VALUE(B377),Missioni[],2,FALSE)</f>
        <v xml:space="preserve">Servizi istituzionali,  generali e di gestione </v>
      </c>
      <c r="D377" s="17">
        <f>VALUE(CONCATENATE(B377,MID(A377,4,2)))</f>
        <v>104</v>
      </c>
      <c r="E377" s="17" t="str">
        <f>VLOOKUP(D377,Programmi[],3,FALSE)</f>
        <v>Gestione delle entrate tributarie e servizi fiscali</v>
      </c>
      <c r="F377" s="17" t="str">
        <f>MID(A377,7,1)</f>
        <v>1</v>
      </c>
      <c r="G377" t="str">
        <f>VLOOKUP(VALUE(F377),Titoli[],2,FALSE)</f>
        <v>Spese Correnti</v>
      </c>
      <c r="H377" s="110">
        <v>9264</v>
      </c>
      <c r="I377" s="8">
        <v>0</v>
      </c>
      <c r="J377" s="9" t="s">
        <v>711</v>
      </c>
      <c r="K377" s="142">
        <v>18000</v>
      </c>
      <c r="L377" s="151">
        <v>10000</v>
      </c>
      <c r="M377" s="151">
        <v>10000</v>
      </c>
      <c r="N377" s="151">
        <v>10000</v>
      </c>
      <c r="O377" s="151">
        <f>+TUscite[[#This Row],[Previsione Anno 2027]]</f>
        <v>10000</v>
      </c>
      <c r="P377" t="s">
        <v>13</v>
      </c>
    </row>
    <row r="378" spans="1:16" s="17" customFormat="1" x14ac:dyDescent="0.25">
      <c r="A378" t="s">
        <v>669</v>
      </c>
      <c r="B378" s="17" t="str">
        <f>MID(A378,1,2)</f>
        <v>10</v>
      </c>
      <c r="C378" s="17" t="str">
        <f>VLOOKUP(VALUE(B378),Missioni[],2,FALSE)</f>
        <v>Trasporti e diritto alla mobilità</v>
      </c>
      <c r="D378" s="17">
        <f>VALUE(CONCATENATE(B378,MID(A378,4,2)))</f>
        <v>1005</v>
      </c>
      <c r="E378" s="17" t="str">
        <f>VLOOKUP(D378,Programmi[],3,FALSE)</f>
        <v>Viabilità e infrastrutture stradali</v>
      </c>
      <c r="F378" s="17" t="str">
        <f>MID(A378,7,1)</f>
        <v>1</v>
      </c>
      <c r="G378" t="str">
        <f>VLOOKUP(VALUE(F378),Titoli[],2,FALSE)</f>
        <v>Spese Correnti</v>
      </c>
      <c r="H378" s="110">
        <v>9500</v>
      </c>
      <c r="I378" s="8">
        <v>0</v>
      </c>
      <c r="J378" s="9" t="s">
        <v>7372</v>
      </c>
      <c r="K378" s="142">
        <v>9500</v>
      </c>
      <c r="L378" s="151">
        <v>9500</v>
      </c>
      <c r="M378" s="151">
        <v>9500</v>
      </c>
      <c r="N378" s="151">
        <v>9500</v>
      </c>
      <c r="O378" s="151">
        <v>9500</v>
      </c>
      <c r="P378" t="s">
        <v>7654</v>
      </c>
    </row>
    <row r="379" spans="1:16" s="17" customFormat="1" ht="30" x14ac:dyDescent="0.25">
      <c r="A379" t="s">
        <v>754</v>
      </c>
      <c r="B379" s="17" t="str">
        <f>MID(A379,1,2)</f>
        <v>08</v>
      </c>
      <c r="C379" s="17" t="str">
        <f>VLOOKUP(VALUE(B379),Missioni[],2,FALSE)</f>
        <v>Assetto del territorio ed edilizia abitativa</v>
      </c>
      <c r="D379" s="17">
        <f>VALUE(CONCATENATE(B379,MID(A379,4,2)))</f>
        <v>801</v>
      </c>
      <c r="E379" s="17" t="str">
        <f>VLOOKUP(D379,Programmi[],3,FALSE)</f>
        <v>Urbanistica e assetto del territorio</v>
      </c>
      <c r="F379" s="17" t="str">
        <f>MID(A379,7,1)</f>
        <v>2</v>
      </c>
      <c r="G379" t="str">
        <f>VLOOKUP(VALUE(F379),Titoli[],2,FALSE)</f>
        <v>Spese in conto capitale</v>
      </c>
      <c r="H379" s="110">
        <v>9671</v>
      </c>
      <c r="I379" s="8"/>
      <c r="J379" s="9" t="s">
        <v>7417</v>
      </c>
      <c r="K379" s="142"/>
      <c r="L379" s="151"/>
      <c r="M379" s="151"/>
      <c r="N379" s="151"/>
      <c r="O379" s="151"/>
      <c r="P379" t="s">
        <v>7654</v>
      </c>
    </row>
    <row r="380" spans="1:16" s="17" customFormat="1" x14ac:dyDescent="0.25">
      <c r="A380" t="s">
        <v>7418</v>
      </c>
      <c r="B380" s="17" t="str">
        <f>MID(A380,1,2)</f>
        <v>12</v>
      </c>
      <c r="C380" s="17" t="str">
        <f>VLOOKUP(VALUE(B380),Missioni[],2,FALSE)</f>
        <v>Diritti sociali, politiche sociali e famiglia</v>
      </c>
      <c r="D380" s="17">
        <f>VALUE(CONCATENATE(B380,MID(A380,4,2)))</f>
        <v>1209</v>
      </c>
      <c r="E380" s="17" t="str">
        <f>VLOOKUP(D380,Programmi[],3,FALSE)</f>
        <v>Servizio necroscopico e cimiteriale</v>
      </c>
      <c r="F380" s="17" t="str">
        <f>MID(A380,7,1)</f>
        <v>2</v>
      </c>
      <c r="G380" t="str">
        <f>VLOOKUP(VALUE(F380),Titoli[],2,FALSE)</f>
        <v>Spese in conto capitale</v>
      </c>
      <c r="H380" s="110">
        <v>9672</v>
      </c>
      <c r="I380" s="8"/>
      <c r="J380" s="9" t="s">
        <v>7419</v>
      </c>
      <c r="K380" s="142"/>
      <c r="L380" s="151"/>
      <c r="M380" s="151"/>
      <c r="N380" s="151"/>
      <c r="O380" s="151"/>
      <c r="P380" t="s">
        <v>7654</v>
      </c>
    </row>
    <row r="381" spans="1:16" s="17" customFormat="1" x14ac:dyDescent="0.25">
      <c r="A381" t="s">
        <v>7666</v>
      </c>
      <c r="B381" s="17" t="str">
        <f>MID(A381,1,2)</f>
        <v>17</v>
      </c>
      <c r="C381" s="17" t="str">
        <f>VLOOKUP(VALUE(B381),Missioni[],2,FALSE)</f>
        <v>Energia e diversificazione delle fonti energetiche</v>
      </c>
      <c r="D381" s="17">
        <f>VALUE(CONCATENATE(B381,MID(A381,4,2)))</f>
        <v>1701</v>
      </c>
      <c r="E381" s="17" t="str">
        <f>VLOOKUP(D381,Programmi[],3,FALSE)</f>
        <v>Fonti energetiche</v>
      </c>
      <c r="F381" s="17" t="str">
        <f>MID(A381,7,1)</f>
        <v>2</v>
      </c>
      <c r="G381" t="str">
        <f>VLOOKUP(VALUE(F381),Titoli[],2,FALSE)</f>
        <v>Spese in conto capitale</v>
      </c>
      <c r="H381" s="110">
        <v>9682</v>
      </c>
      <c r="I381" s="8"/>
      <c r="J381" s="9" t="s">
        <v>7668</v>
      </c>
      <c r="K381" s="142"/>
      <c r="L381" s="151">
        <v>25000</v>
      </c>
      <c r="M381" s="151">
        <v>67500</v>
      </c>
      <c r="N381" s="151">
        <v>0</v>
      </c>
      <c r="O381" s="151">
        <v>0</v>
      </c>
      <c r="P381" t="s">
        <v>7654</v>
      </c>
    </row>
    <row r="382" spans="1:16" s="17" customFormat="1" x14ac:dyDescent="0.25">
      <c r="A382" t="s">
        <v>7667</v>
      </c>
      <c r="B382" s="17" t="str">
        <f>MID(A382,1,2)</f>
        <v>09</v>
      </c>
      <c r="C382" s="17" t="str">
        <f>VLOOKUP(VALUE(B382),Missioni[],2,FALSE)</f>
        <v>Sviluppo sostenibile e tutela del territorio e dell'ambiente</v>
      </c>
      <c r="D382" s="17">
        <f>VALUE(CONCATENATE(B382,MID(A382,4,2)))</f>
        <v>902</v>
      </c>
      <c r="E382" s="17" t="str">
        <f>VLOOKUP(D382,Programmi[],3,FALSE)</f>
        <v>Tutela, valorizzazione e recupero ambientale</v>
      </c>
      <c r="F382" s="17" t="str">
        <f>MID(A382,7,1)</f>
        <v>2</v>
      </c>
      <c r="G382" t="str">
        <f>VLOOKUP(VALUE(F382),Titoli[],2,FALSE)</f>
        <v>Spese in conto capitale</v>
      </c>
      <c r="H382" s="110">
        <v>9683</v>
      </c>
      <c r="I382" s="8"/>
      <c r="J382" s="9" t="s">
        <v>7669</v>
      </c>
      <c r="K382" s="142"/>
      <c r="L382" s="151">
        <v>35000</v>
      </c>
      <c r="M382" s="151">
        <v>0</v>
      </c>
      <c r="N382" s="151">
        <v>0</v>
      </c>
      <c r="O382" s="151"/>
      <c r="P382" t="s">
        <v>7654</v>
      </c>
    </row>
    <row r="383" spans="1:16" s="17" customFormat="1" ht="30" x14ac:dyDescent="0.25">
      <c r="A383" t="s">
        <v>712</v>
      </c>
      <c r="B383" s="17" t="str">
        <f>MID(A383,1,2)</f>
        <v>12</v>
      </c>
      <c r="C383" s="17" t="str">
        <f>VLOOKUP(VALUE(B383),Missioni[],2,FALSE)</f>
        <v>Diritti sociali, politiche sociali e famiglia</v>
      </c>
      <c r="D383" s="17">
        <f>VALUE(CONCATENATE(B383,MID(A383,4,2)))</f>
        <v>1209</v>
      </c>
      <c r="E383" s="17" t="str">
        <f>VLOOKUP(D383,Programmi[],3,FALSE)</f>
        <v>Servizio necroscopico e cimiteriale</v>
      </c>
      <c r="F383" s="17" t="str">
        <f>MID(A383,7,1)</f>
        <v>2</v>
      </c>
      <c r="G383" t="str">
        <f>VLOOKUP(VALUE(F383),Titoli[],2,FALSE)</f>
        <v>Spese in conto capitale</v>
      </c>
      <c r="H383" s="110">
        <v>9685</v>
      </c>
      <c r="I383" s="8">
        <v>0</v>
      </c>
      <c r="J383" s="9" t="s">
        <v>713</v>
      </c>
      <c r="K383" s="142">
        <v>10000</v>
      </c>
      <c r="L383" s="151">
        <v>10000</v>
      </c>
      <c r="M383" s="151">
        <v>10000</v>
      </c>
      <c r="N383" s="151">
        <v>10000</v>
      </c>
      <c r="O383" s="151">
        <v>10000</v>
      </c>
      <c r="P383" t="s">
        <v>7654</v>
      </c>
    </row>
    <row r="384" spans="1:16" s="17" customFormat="1" x14ac:dyDescent="0.25">
      <c r="A384" t="s">
        <v>714</v>
      </c>
      <c r="B384" s="17" t="str">
        <f>MID(A384,1,2)</f>
        <v>03</v>
      </c>
      <c r="C384" s="17" t="str">
        <f>VLOOKUP(VALUE(B384),Missioni[],2,FALSE)</f>
        <v>Ordine pubblico e sicurezza</v>
      </c>
      <c r="D384" s="17">
        <f>VALUE(CONCATENATE(B384,MID(A384,4,2)))</f>
        <v>301</v>
      </c>
      <c r="E384" s="17" t="str">
        <f>VLOOKUP(D384,Programmi[],3,FALSE)</f>
        <v>Polizia locale e amministrativa</v>
      </c>
      <c r="F384" s="17" t="str">
        <f>MID(A384,7,1)</f>
        <v>1</v>
      </c>
      <c r="G384" t="str">
        <f>VLOOKUP(VALUE(F384),Titoli[],2,FALSE)</f>
        <v>Spese Correnti</v>
      </c>
      <c r="H384" s="110">
        <v>9686</v>
      </c>
      <c r="I384" s="8">
        <v>0</v>
      </c>
      <c r="J384" s="9" t="s">
        <v>715</v>
      </c>
      <c r="K384" s="142">
        <v>8000</v>
      </c>
      <c r="L384" s="151">
        <v>8000</v>
      </c>
      <c r="M384" s="151">
        <v>8000</v>
      </c>
      <c r="N384" s="151">
        <v>8000</v>
      </c>
      <c r="O384" s="151">
        <v>8000</v>
      </c>
      <c r="P384" t="s">
        <v>7654</v>
      </c>
    </row>
    <row r="385" spans="1:16" s="17" customFormat="1" x14ac:dyDescent="0.25">
      <c r="A385" t="s">
        <v>718</v>
      </c>
      <c r="B385" s="17" t="str">
        <f>MID(A385,1,2)</f>
        <v>08</v>
      </c>
      <c r="C385" s="17" t="str">
        <f>VLOOKUP(VALUE(B385),Missioni[],2,FALSE)</f>
        <v>Assetto del territorio ed edilizia abitativa</v>
      </c>
      <c r="D385" s="17">
        <f>VALUE(CONCATENATE(B385,MID(A385,4,2)))</f>
        <v>802</v>
      </c>
      <c r="E385" s="17" t="str">
        <f>VLOOKUP(D385,Programmi[],3,FALSE)</f>
        <v>Edilizia residenziale pubblica e locale e piani di edilizia economico-popolare</v>
      </c>
      <c r="F385" s="17" t="str">
        <f>MID(A385,7,1)</f>
        <v>2</v>
      </c>
      <c r="G385" t="str">
        <f>VLOOKUP(VALUE(F385),Titoli[],2,FALSE)</f>
        <v>Spese in conto capitale</v>
      </c>
      <c r="H385" s="110">
        <v>9687</v>
      </c>
      <c r="I385" s="8">
        <v>0</v>
      </c>
      <c r="J385" s="9" t="s">
        <v>7640</v>
      </c>
      <c r="K385" s="142">
        <v>0</v>
      </c>
      <c r="L385" s="151">
        <v>80000</v>
      </c>
      <c r="M385" s="151">
        <v>0</v>
      </c>
      <c r="N385" s="151">
        <v>0</v>
      </c>
      <c r="O385" s="151"/>
      <c r="P385" t="s">
        <v>7654</v>
      </c>
    </row>
    <row r="386" spans="1:16" s="17" customFormat="1" x14ac:dyDescent="0.25">
      <c r="A386" t="s">
        <v>718</v>
      </c>
      <c r="B386" s="17" t="str">
        <f>MID(A386,1,2)</f>
        <v>08</v>
      </c>
      <c r="C386" s="17" t="str">
        <f>VLOOKUP(VALUE(B386),Missioni[],2,FALSE)</f>
        <v>Assetto del territorio ed edilizia abitativa</v>
      </c>
      <c r="D386" s="17">
        <f>VALUE(CONCATENATE(B386,MID(A386,4,2)))</f>
        <v>802</v>
      </c>
      <c r="E386" s="17" t="str">
        <f>VLOOKUP(D386,Programmi[],3,FALSE)</f>
        <v>Edilizia residenziale pubblica e locale e piani di edilizia economico-popolare</v>
      </c>
      <c r="F386" s="17" t="str">
        <f>MID(A386,7,1)</f>
        <v>2</v>
      </c>
      <c r="G386" t="str">
        <f>VLOOKUP(VALUE(F386),Titoli[],2,FALSE)</f>
        <v>Spese in conto capitale</v>
      </c>
      <c r="H386" s="110">
        <v>9689</v>
      </c>
      <c r="I386" s="8">
        <v>0</v>
      </c>
      <c r="J386" s="9" t="s">
        <v>7622</v>
      </c>
      <c r="K386" s="142">
        <v>175499.18</v>
      </c>
      <c r="L386" s="151"/>
      <c r="M386" s="151"/>
      <c r="N386" s="151"/>
      <c r="O386" s="151"/>
      <c r="P386" t="s">
        <v>7654</v>
      </c>
    </row>
    <row r="387" spans="1:16" s="17" customFormat="1" x14ac:dyDescent="0.25">
      <c r="A387" t="s">
        <v>716</v>
      </c>
      <c r="B387" s="17">
        <v>1</v>
      </c>
      <c r="C387" s="17" t="str">
        <f>VLOOKUP(VALUE(B387),Missioni[],2,FALSE)</f>
        <v xml:space="preserve">Servizi istituzionali,  generali e di gestione </v>
      </c>
      <c r="D387" s="17">
        <f>VALUE(CONCATENATE(B387,MID(A387,4,2)))</f>
        <v>102</v>
      </c>
      <c r="E387" s="17" t="str">
        <f>VLOOKUP(D387,Programmi[],3,FALSE)</f>
        <v xml:space="preserve">Segreteria generale </v>
      </c>
      <c r="F387" s="17" t="str">
        <f>MID(A387,7,1)</f>
        <v>2</v>
      </c>
      <c r="G387" t="str">
        <f>VLOOKUP(VALUE(F387),Titoli[],2,FALSE)</f>
        <v>Spese in conto capitale</v>
      </c>
      <c r="H387" s="110">
        <v>9690</v>
      </c>
      <c r="I387" s="8">
        <v>0</v>
      </c>
      <c r="J387" s="9" t="s">
        <v>717</v>
      </c>
      <c r="K387" s="142">
        <v>25172.400000000001</v>
      </c>
      <c r="L387" s="151">
        <v>23000</v>
      </c>
      <c r="M387" s="151">
        <v>20000</v>
      </c>
      <c r="N387" s="151">
        <v>20000</v>
      </c>
      <c r="O387" s="151">
        <v>20000</v>
      </c>
      <c r="P387" t="s">
        <v>7654</v>
      </c>
    </row>
    <row r="388" spans="1:16" s="17" customFormat="1" x14ac:dyDescent="0.25">
      <c r="A388" t="s">
        <v>719</v>
      </c>
      <c r="B388" s="17" t="str">
        <f>MID(A388,1,2)</f>
        <v>07</v>
      </c>
      <c r="C388" s="17" t="str">
        <f>VLOOKUP(VALUE(B388),Missioni[],2,FALSE)</f>
        <v>Turismo</v>
      </c>
      <c r="D388" s="17">
        <f>VALUE(CONCATENATE(B388,MID(A388,4,2)))</f>
        <v>701</v>
      </c>
      <c r="E388" s="17" t="str">
        <f>VLOOKUP(D388,Programmi[],3,FALSE)</f>
        <v>Sviluppo e la valorizzazione del turismo</v>
      </c>
      <c r="F388" s="17" t="str">
        <f>MID(A388,7,1)</f>
        <v>2</v>
      </c>
      <c r="G388" t="str">
        <f>VLOOKUP(VALUE(F388),Titoli[],2,FALSE)</f>
        <v>Spese in conto capitale</v>
      </c>
      <c r="H388" s="110">
        <v>9692</v>
      </c>
      <c r="I388" s="8">
        <v>0</v>
      </c>
      <c r="J388" s="9" t="s">
        <v>720</v>
      </c>
      <c r="K388" s="142"/>
      <c r="L388" s="151"/>
      <c r="M388" s="151"/>
      <c r="N388" s="151"/>
      <c r="O388" s="151">
        <v>0</v>
      </c>
      <c r="P388" t="s">
        <v>7654</v>
      </c>
    </row>
    <row r="389" spans="1:16" s="17" customFormat="1" ht="30" x14ac:dyDescent="0.25">
      <c r="A389" t="s">
        <v>718</v>
      </c>
      <c r="B389" s="17" t="str">
        <f>MID(A389,1,2)</f>
        <v>08</v>
      </c>
      <c r="C389" s="17" t="str">
        <f>VLOOKUP(VALUE(B389),Missioni[],2,FALSE)</f>
        <v>Assetto del territorio ed edilizia abitativa</v>
      </c>
      <c r="D389" s="17">
        <f>VALUE(CONCATENATE(B389,MID(A389,4,2)))</f>
        <v>802</v>
      </c>
      <c r="E389" s="17" t="str">
        <f>VLOOKUP(D389,Programmi[],3,FALSE)</f>
        <v>Edilizia residenziale pubblica e locale e piani di edilizia economico-popolare</v>
      </c>
      <c r="F389" s="17" t="str">
        <f>MID(A389,7,1)</f>
        <v>2</v>
      </c>
      <c r="G389" t="str">
        <f>VLOOKUP(VALUE(F389),Titoli[],2,FALSE)</f>
        <v>Spese in conto capitale</v>
      </c>
      <c r="H389" s="110">
        <v>9693</v>
      </c>
      <c r="I389" s="8">
        <v>0</v>
      </c>
      <c r="J389" s="9" t="s">
        <v>7587</v>
      </c>
      <c r="K389" s="142">
        <v>174428.4</v>
      </c>
      <c r="L389" s="151">
        <v>91000</v>
      </c>
      <c r="M389" s="151">
        <v>100000</v>
      </c>
      <c r="N389" s="151">
        <v>50000</v>
      </c>
      <c r="O389" s="151">
        <v>50000</v>
      </c>
      <c r="P389" t="s">
        <v>7654</v>
      </c>
    </row>
    <row r="390" spans="1:16" s="17" customFormat="1" ht="30" x14ac:dyDescent="0.25">
      <c r="A390" t="s">
        <v>7421</v>
      </c>
      <c r="B390" s="17" t="str">
        <f>MID(A390,1,2)</f>
        <v>08</v>
      </c>
      <c r="C390" s="17" t="str">
        <f>VLOOKUP(VALUE(B390),Missioni[],2,FALSE)</f>
        <v>Assetto del territorio ed edilizia abitativa</v>
      </c>
      <c r="D390" s="17">
        <f>VALUE(CONCATENATE(B390,MID(A390,4,2)))</f>
        <v>802</v>
      </c>
      <c r="E390" s="17" t="str">
        <f>VLOOKUP(D390,Programmi[],3,FALSE)</f>
        <v>Edilizia residenziale pubblica e locale e piani di edilizia economico-popolare</v>
      </c>
      <c r="F390" s="17" t="str">
        <f>MID(A390,7,1)</f>
        <v>2</v>
      </c>
      <c r="G390" t="str">
        <f>VLOOKUP(VALUE(F390),Titoli[],2,FALSE)</f>
        <v>Spese in conto capitale</v>
      </c>
      <c r="H390" s="110">
        <v>9694</v>
      </c>
      <c r="I390" s="8">
        <v>0</v>
      </c>
      <c r="J390" s="9" t="s">
        <v>7420</v>
      </c>
      <c r="K390" s="142"/>
      <c r="L390" s="151"/>
      <c r="M390" s="151"/>
      <c r="N390" s="151"/>
      <c r="O390" s="151"/>
      <c r="P390" t="s">
        <v>7654</v>
      </c>
    </row>
    <row r="391" spans="1:16" s="17" customFormat="1" x14ac:dyDescent="0.25">
      <c r="A391" t="s">
        <v>718</v>
      </c>
      <c r="B391" s="17" t="str">
        <f>MID(A391,1,2)</f>
        <v>08</v>
      </c>
      <c r="C391" s="17" t="str">
        <f>VLOOKUP(VALUE(B391),Missioni[],2,FALSE)</f>
        <v>Assetto del territorio ed edilizia abitativa</v>
      </c>
      <c r="D391" s="17">
        <f>VALUE(CONCATENATE(B391,MID(A391,4,2)))</f>
        <v>802</v>
      </c>
      <c r="E391" s="17" t="str">
        <f>VLOOKUP(D391,Programmi[],3,FALSE)</f>
        <v>Edilizia residenziale pubblica e locale e piani di edilizia economico-popolare</v>
      </c>
      <c r="F391" s="17" t="str">
        <f>MID(A391,7,1)</f>
        <v>2</v>
      </c>
      <c r="G391" t="str">
        <f>VLOOKUP(VALUE(F391),Titoli[],2,FALSE)</f>
        <v>Spese in conto capitale</v>
      </c>
      <c r="H391" s="110">
        <v>9697</v>
      </c>
      <c r="I391" s="8">
        <v>0</v>
      </c>
      <c r="J391" s="9" t="s">
        <v>722</v>
      </c>
      <c r="K391" s="142">
        <v>50000</v>
      </c>
      <c r="L391" s="151">
        <v>27562</v>
      </c>
      <c r="M391" s="151">
        <v>25000</v>
      </c>
      <c r="N391" s="151">
        <v>25000</v>
      </c>
      <c r="O391" s="151">
        <v>25000</v>
      </c>
      <c r="P391" t="s">
        <v>7654</v>
      </c>
    </row>
    <row r="392" spans="1:16" s="17" customFormat="1" x14ac:dyDescent="0.25">
      <c r="A392" t="s">
        <v>723</v>
      </c>
      <c r="B392" s="17" t="str">
        <f>MID(A392,1,2)</f>
        <v>01</v>
      </c>
      <c r="C392" s="17" t="str">
        <f>VLOOKUP(VALUE(B392),Missioni[],2,FALSE)</f>
        <v xml:space="preserve">Servizi istituzionali,  generali e di gestione </v>
      </c>
      <c r="D392" s="17">
        <f>VALUE(CONCATENATE(B392,MID(A392,4,2)))</f>
        <v>106</v>
      </c>
      <c r="E392" s="17" t="str">
        <f>VLOOKUP(D392,Programmi[],3,FALSE)</f>
        <v>Ufficio tecnico</v>
      </c>
      <c r="F392" s="17" t="str">
        <f>MID(A392,7,1)</f>
        <v>2</v>
      </c>
      <c r="G392" t="str">
        <f>VLOOKUP(VALUE(F392),Titoli[],2,FALSE)</f>
        <v>Spese in conto capitale</v>
      </c>
      <c r="H392" s="110">
        <v>9700</v>
      </c>
      <c r="I392" s="8">
        <v>0</v>
      </c>
      <c r="J392" s="9" t="s">
        <v>724</v>
      </c>
      <c r="K392" s="142">
        <v>6000</v>
      </c>
      <c r="L392" s="151">
        <v>6000</v>
      </c>
      <c r="M392" s="151">
        <v>6000</v>
      </c>
      <c r="N392" s="151">
        <v>6000</v>
      </c>
      <c r="O392" s="151">
        <v>6000</v>
      </c>
      <c r="P392" t="s">
        <v>7654</v>
      </c>
    </row>
    <row r="393" spans="1:16" s="17" customFormat="1" x14ac:dyDescent="0.25">
      <c r="A393" t="s">
        <v>725</v>
      </c>
      <c r="B393" s="17" t="str">
        <f>MID(A393,1,2)</f>
        <v>08</v>
      </c>
      <c r="C393" s="17" t="str">
        <f>VLOOKUP(VALUE(B393),Missioni[],2,FALSE)</f>
        <v>Assetto del territorio ed edilizia abitativa</v>
      </c>
      <c r="D393" s="17">
        <f>VALUE(CONCATENATE(B393,MID(A393,4,2)))</f>
        <v>801</v>
      </c>
      <c r="E393" s="17" t="str">
        <f>VLOOKUP(D393,Programmi[],3,FALSE)</f>
        <v>Urbanistica e assetto del territorio</v>
      </c>
      <c r="F393" s="17" t="str">
        <f>MID(A393,7,1)</f>
        <v>2</v>
      </c>
      <c r="G393" t="str">
        <f>VLOOKUP(VALUE(F393),Titoli[],2,FALSE)</f>
        <v>Spese in conto capitale</v>
      </c>
      <c r="H393" s="110">
        <v>9702</v>
      </c>
      <c r="I393" s="8">
        <v>0</v>
      </c>
      <c r="J393" s="9" t="s">
        <v>726</v>
      </c>
      <c r="K393" s="142">
        <v>23000</v>
      </c>
      <c r="L393" s="151">
        <v>210000</v>
      </c>
      <c r="M393" s="151">
        <v>200000</v>
      </c>
      <c r="N393" s="151">
        <v>45000</v>
      </c>
      <c r="O393" s="151">
        <v>45000</v>
      </c>
      <c r="P393" t="s">
        <v>7654</v>
      </c>
    </row>
    <row r="394" spans="1:16" s="17" customFormat="1" x14ac:dyDescent="0.25">
      <c r="A394" t="s">
        <v>764</v>
      </c>
      <c r="B394" s="17" t="str">
        <f>MID(A394,1,2)</f>
        <v>06</v>
      </c>
      <c r="C394" s="17" t="str">
        <f>VLOOKUP(VALUE(B394),Missioni[],2,FALSE)</f>
        <v>Politiche giovanili, sport e tempo libero</v>
      </c>
      <c r="D394" s="17">
        <f>VALUE(CONCATENATE(B394,MID(A394,4,2)))</f>
        <v>601</v>
      </c>
      <c r="E394" s="17" t="str">
        <f>VLOOKUP(D394,Programmi[],3,FALSE)</f>
        <v>Sport e tempo libero</v>
      </c>
      <c r="F394" s="17" t="str">
        <f>MID(A394,7,1)</f>
        <v>2</v>
      </c>
      <c r="G394" t="str">
        <f>VLOOKUP(VALUE(F394),Titoli[],2,FALSE)</f>
        <v>Spese in conto capitale</v>
      </c>
      <c r="H394" s="110">
        <v>9704</v>
      </c>
      <c r="I394" s="8">
        <v>0</v>
      </c>
      <c r="J394" s="9" t="s">
        <v>7384</v>
      </c>
      <c r="K394" s="142"/>
      <c r="L394" s="151" t="s">
        <v>7689</v>
      </c>
      <c r="M394" s="151"/>
      <c r="N394" s="151"/>
      <c r="O394" s="151"/>
      <c r="P394" t="s">
        <v>7654</v>
      </c>
    </row>
    <row r="395" spans="1:16" s="17" customFormat="1" x14ac:dyDescent="0.25">
      <c r="A395" t="s">
        <v>767</v>
      </c>
      <c r="B395" s="17" t="str">
        <f>MID(A395,1,2)</f>
        <v>09</v>
      </c>
      <c r="C395" s="17" t="str">
        <f>VLOOKUP(VALUE(B395),Missioni[],2,FALSE)</f>
        <v>Sviluppo sostenibile e tutela del territorio e dell'ambiente</v>
      </c>
      <c r="D395" s="17">
        <f>VALUE(CONCATENATE(B395,MID(A395,4,2)))</f>
        <v>905</v>
      </c>
      <c r="E395" s="17" t="str">
        <f>VLOOKUP(D395,Programmi[],3,FALSE)</f>
        <v>Aree protette, parchi naturali, protezione naturalistica e forestazione</v>
      </c>
      <c r="F395" s="17" t="str">
        <f>MID(A395,7,1)</f>
        <v>2</v>
      </c>
      <c r="G395" t="str">
        <f>VLOOKUP(VALUE(F395),Titoli[],2,FALSE)</f>
        <v>Spese in conto capitale</v>
      </c>
      <c r="H395" s="110">
        <v>9709</v>
      </c>
      <c r="I395" s="8">
        <v>0</v>
      </c>
      <c r="J395" s="9" t="s">
        <v>7383</v>
      </c>
      <c r="K395" s="142">
        <v>389010.54</v>
      </c>
      <c r="L395" s="140">
        <v>384865.74</v>
      </c>
      <c r="M395" s="140">
        <v>0</v>
      </c>
      <c r="N395" s="140">
        <v>0</v>
      </c>
      <c r="O395" s="140"/>
      <c r="P395" t="s">
        <v>7654</v>
      </c>
    </row>
    <row r="396" spans="1:16" s="17" customFormat="1" ht="30" x14ac:dyDescent="0.25">
      <c r="A396" t="s">
        <v>727</v>
      </c>
      <c r="B396" s="17" t="str">
        <f>MID(A396,1,2)</f>
        <v>08</v>
      </c>
      <c r="C396" s="17" t="str">
        <f>VLOOKUP(VALUE(B396),Missioni[],2,FALSE)</f>
        <v>Assetto del territorio ed edilizia abitativa</v>
      </c>
      <c r="D396" s="17">
        <f>VALUE(CONCATENATE(B396,MID(A396,4,2)))</f>
        <v>801</v>
      </c>
      <c r="E396" s="17" t="str">
        <f>VLOOKUP(D396,Programmi[],3,FALSE)</f>
        <v>Urbanistica e assetto del territorio</v>
      </c>
      <c r="F396" s="17" t="str">
        <f>MID(A396,7,1)</f>
        <v>2</v>
      </c>
      <c r="G396" s="169" t="str">
        <f>VLOOKUP(VALUE(F396),Titoli[],2,FALSE)</f>
        <v>Spese in conto capitale</v>
      </c>
      <c r="H396" s="110">
        <v>9710</v>
      </c>
      <c r="I396" s="8">
        <v>0</v>
      </c>
      <c r="J396" s="9" t="s">
        <v>728</v>
      </c>
      <c r="K396" s="142">
        <v>73503.42</v>
      </c>
      <c r="L396" s="140">
        <v>14000</v>
      </c>
      <c r="M396" s="140">
        <v>30000</v>
      </c>
      <c r="N396" s="140">
        <v>10000</v>
      </c>
      <c r="O396" s="140">
        <v>10000</v>
      </c>
      <c r="P396" t="s">
        <v>7654</v>
      </c>
    </row>
    <row r="397" spans="1:16" s="17" customFormat="1" x14ac:dyDescent="0.25">
      <c r="A397" t="s">
        <v>725</v>
      </c>
      <c r="B397" s="17" t="str">
        <f>MID(A397,1,2)</f>
        <v>08</v>
      </c>
      <c r="C397" s="17" t="str">
        <f>VLOOKUP(VALUE(B397),Missioni[],2,FALSE)</f>
        <v>Assetto del territorio ed edilizia abitativa</v>
      </c>
      <c r="D397" s="17">
        <f>VALUE(CONCATENATE(B397,MID(A397,4,2)))</f>
        <v>801</v>
      </c>
      <c r="E397" s="17" t="str">
        <f>VLOOKUP(D397,Programmi[],3,FALSE)</f>
        <v>Urbanistica e assetto del territorio</v>
      </c>
      <c r="F397" s="17" t="str">
        <f>MID(A397,7,1)</f>
        <v>2</v>
      </c>
      <c r="G397" t="str">
        <f>VLOOKUP(VALUE(F397),Titoli[],2,FALSE)</f>
        <v>Spese in conto capitale</v>
      </c>
      <c r="H397" s="110">
        <v>9713</v>
      </c>
      <c r="I397" s="8">
        <v>0</v>
      </c>
      <c r="J397" s="9" t="s">
        <v>729</v>
      </c>
      <c r="K397" s="142"/>
      <c r="L397" s="151"/>
      <c r="M397" s="151"/>
      <c r="N397" s="151"/>
      <c r="O397" s="151"/>
      <c r="P397" t="s">
        <v>7654</v>
      </c>
    </row>
    <row r="398" spans="1:16" s="17" customFormat="1" ht="30" x14ac:dyDescent="0.25">
      <c r="A398" t="s">
        <v>725</v>
      </c>
      <c r="B398" s="17" t="str">
        <f>MID(A398,1,2)</f>
        <v>08</v>
      </c>
      <c r="C398" s="17" t="str">
        <f>VLOOKUP(VALUE(B398),Missioni[],2,FALSE)</f>
        <v>Assetto del territorio ed edilizia abitativa</v>
      </c>
      <c r="D398" s="17">
        <f>VALUE(CONCATENATE(B398,MID(A398,4,2)))</f>
        <v>801</v>
      </c>
      <c r="E398" s="17" t="str">
        <f>VLOOKUP(D398,Programmi[],3,FALSE)</f>
        <v>Urbanistica e assetto del territorio</v>
      </c>
      <c r="F398" s="17" t="str">
        <f>MID(A398,7,1)</f>
        <v>2</v>
      </c>
      <c r="G398" t="str">
        <f>VLOOKUP(VALUE(F398),Titoli[],2,FALSE)</f>
        <v>Spese in conto capitale</v>
      </c>
      <c r="H398" s="110">
        <v>9714</v>
      </c>
      <c r="I398" s="8">
        <v>0</v>
      </c>
      <c r="J398" s="9" t="s">
        <v>730</v>
      </c>
      <c r="K398" s="142"/>
      <c r="L398" s="151"/>
      <c r="M398" s="151"/>
      <c r="N398" s="151"/>
      <c r="O398" s="151"/>
      <c r="P398" t="s">
        <v>7654</v>
      </c>
    </row>
    <row r="399" spans="1:16" s="17" customFormat="1" x14ac:dyDescent="0.25">
      <c r="A399" t="s">
        <v>725</v>
      </c>
      <c r="B399" s="17" t="str">
        <f>MID(A399,1,2)</f>
        <v>08</v>
      </c>
      <c r="C399" s="17" t="str">
        <f>VLOOKUP(VALUE(B399),Missioni[],2,FALSE)</f>
        <v>Assetto del territorio ed edilizia abitativa</v>
      </c>
      <c r="D399" s="17">
        <f>VALUE(CONCATENATE(B399,MID(A399,4,2)))</f>
        <v>801</v>
      </c>
      <c r="E399" s="17" t="str">
        <f>VLOOKUP(D399,Programmi[],3,FALSE)</f>
        <v>Urbanistica e assetto del territorio</v>
      </c>
      <c r="F399" s="17" t="str">
        <f>MID(A399,7,1)</f>
        <v>2</v>
      </c>
      <c r="G399" t="str">
        <f>VLOOKUP(VALUE(F399),Titoli[],2,FALSE)</f>
        <v>Spese in conto capitale</v>
      </c>
      <c r="H399" s="110">
        <v>9716</v>
      </c>
      <c r="I399" s="8">
        <v>0</v>
      </c>
      <c r="J399" s="9" t="s">
        <v>731</v>
      </c>
      <c r="K399" s="142"/>
      <c r="L399" s="151"/>
      <c r="M399" s="151"/>
      <c r="N399" s="151"/>
      <c r="O399" s="151"/>
      <c r="P399" t="s">
        <v>7654</v>
      </c>
    </row>
    <row r="400" spans="1:16" s="17" customFormat="1" ht="30" x14ac:dyDescent="0.25">
      <c r="A400" t="s">
        <v>764</v>
      </c>
      <c r="B400" s="17" t="str">
        <f>MID(A400,1,2)</f>
        <v>06</v>
      </c>
      <c r="C400" s="17" t="str">
        <f>VLOOKUP(VALUE(B400),Missioni[],2,FALSE)</f>
        <v>Politiche giovanili, sport e tempo libero</v>
      </c>
      <c r="D400" s="17">
        <f>VALUE(CONCATENATE(B400,MID(A400,4,2)))</f>
        <v>601</v>
      </c>
      <c r="E400" s="17" t="str">
        <f>VLOOKUP(D400,Programmi[],3,FALSE)</f>
        <v>Sport e tempo libero</v>
      </c>
      <c r="F400" s="17" t="str">
        <f>MID(A400,7,1)</f>
        <v>2</v>
      </c>
      <c r="G400" t="str">
        <f>VLOOKUP(VALUE(F400),Titoli[],2,FALSE)</f>
        <v>Spese in conto capitale</v>
      </c>
      <c r="H400" s="110">
        <v>9727</v>
      </c>
      <c r="I400" s="8">
        <v>0</v>
      </c>
      <c r="J400" s="9" t="s">
        <v>7562</v>
      </c>
      <c r="K400" s="142">
        <v>287073.78000000003</v>
      </c>
      <c r="L400" s="151"/>
      <c r="M400" s="151"/>
      <c r="N400" s="151"/>
      <c r="O400" s="151"/>
      <c r="P400" t="s">
        <v>7654</v>
      </c>
    </row>
    <row r="401" spans="1:16" s="17" customFormat="1" x14ac:dyDescent="0.25">
      <c r="A401" t="s">
        <v>732</v>
      </c>
      <c r="B401" s="17" t="str">
        <f>MID(A401,1,2)</f>
        <v>04</v>
      </c>
      <c r="C401" s="17" t="str">
        <f>VLOOKUP(VALUE(B401),Missioni[],2,FALSE)</f>
        <v>Istruzione e diritto allo studio</v>
      </c>
      <c r="D401" s="17">
        <f>VALUE(CONCATENATE(B401,MID(A401,4,2)))</f>
        <v>402</v>
      </c>
      <c r="E401" s="17" t="str">
        <f>VLOOKUP(D401,Programmi[],3,FALSE)</f>
        <v>Altri ordini di istruzione non universitaria</v>
      </c>
      <c r="F401" s="17" t="str">
        <f>MID(A401,7,1)</f>
        <v>2</v>
      </c>
      <c r="G401" t="str">
        <f>VLOOKUP(VALUE(F401),Titoli[],2,FALSE)</f>
        <v>Spese in conto capitale</v>
      </c>
      <c r="H401" s="110">
        <v>9729</v>
      </c>
      <c r="I401" s="8">
        <v>0</v>
      </c>
      <c r="J401" s="9" t="s">
        <v>733</v>
      </c>
      <c r="K401" s="142"/>
      <c r="L401" s="151"/>
      <c r="M401" s="151"/>
      <c r="N401" s="151"/>
      <c r="O401" s="151"/>
      <c r="P401" t="s">
        <v>7654</v>
      </c>
    </row>
    <row r="402" spans="1:16" s="17" customFormat="1" ht="30" x14ac:dyDescent="0.25">
      <c r="A402" t="s">
        <v>732</v>
      </c>
      <c r="B402" s="17" t="str">
        <f>MID(A402,1,2)</f>
        <v>04</v>
      </c>
      <c r="C402" s="17" t="str">
        <f>VLOOKUP(VALUE(B402),Missioni[],2,FALSE)</f>
        <v>Istruzione e diritto allo studio</v>
      </c>
      <c r="D402" s="17">
        <f>VALUE(CONCATENATE(B402,MID(A402,4,2)))</f>
        <v>402</v>
      </c>
      <c r="E402" s="17" t="str">
        <f>VLOOKUP(D402,Programmi[],3,FALSE)</f>
        <v>Altri ordini di istruzione non universitaria</v>
      </c>
      <c r="F402" s="17" t="str">
        <f>MID(A402,7,1)</f>
        <v>2</v>
      </c>
      <c r="G402" t="str">
        <f>VLOOKUP(VALUE(F402),Titoli[],2,FALSE)</f>
        <v>Spese in conto capitale</v>
      </c>
      <c r="H402" s="110">
        <v>9730</v>
      </c>
      <c r="I402" s="8">
        <v>0</v>
      </c>
      <c r="J402" s="9" t="s">
        <v>735</v>
      </c>
      <c r="K402" s="142"/>
      <c r="L402" s="151"/>
      <c r="M402" s="151"/>
      <c r="N402" s="151"/>
      <c r="O402" s="151"/>
      <c r="P402" t="s">
        <v>7654</v>
      </c>
    </row>
    <row r="403" spans="1:16" s="17" customFormat="1" x14ac:dyDescent="0.25">
      <c r="A403" t="s">
        <v>718</v>
      </c>
      <c r="B403" s="17" t="str">
        <f>MID(A403,1,2)</f>
        <v>08</v>
      </c>
      <c r="C403" s="17" t="str">
        <f>VLOOKUP(VALUE(B403),Missioni[],2,FALSE)</f>
        <v>Assetto del territorio ed edilizia abitativa</v>
      </c>
      <c r="D403" s="17">
        <f>VALUE(CONCATENATE(B403,MID(A403,4,2)))</f>
        <v>802</v>
      </c>
      <c r="E403" s="17" t="str">
        <f>VLOOKUP(D403,Programmi[],3,FALSE)</f>
        <v>Edilizia residenziale pubblica e locale e piani di edilizia economico-popolare</v>
      </c>
      <c r="F403" s="17" t="str">
        <f>MID(A403,7,1)</f>
        <v>2</v>
      </c>
      <c r="G403" t="str">
        <f>VLOOKUP(VALUE(F403),Titoli[],2,FALSE)</f>
        <v>Spese in conto capitale</v>
      </c>
      <c r="H403" s="110">
        <v>9731</v>
      </c>
      <c r="I403" s="8">
        <v>0</v>
      </c>
      <c r="J403" s="9" t="s">
        <v>736</v>
      </c>
      <c r="K403" s="142"/>
      <c r="L403" s="151"/>
      <c r="M403" s="151"/>
      <c r="N403" s="151"/>
      <c r="O403" s="151"/>
      <c r="P403" t="s">
        <v>7654</v>
      </c>
    </row>
    <row r="404" spans="1:16" s="17" customFormat="1" ht="30" x14ac:dyDescent="0.25">
      <c r="A404" t="s">
        <v>718</v>
      </c>
      <c r="B404" s="17" t="str">
        <f>MID(A404,1,2)</f>
        <v>08</v>
      </c>
      <c r="C404" s="17" t="str">
        <f>VLOOKUP(VALUE(B404),Missioni[],2,FALSE)</f>
        <v>Assetto del territorio ed edilizia abitativa</v>
      </c>
      <c r="D404" s="17">
        <f>VALUE(CONCATENATE(B404,MID(A404,4,2)))</f>
        <v>802</v>
      </c>
      <c r="E404" s="17" t="str">
        <f>VLOOKUP(D404,Programmi[],3,FALSE)</f>
        <v>Edilizia residenziale pubblica e locale e piani di edilizia economico-popolare</v>
      </c>
      <c r="F404" s="17" t="str">
        <f>MID(A404,7,1)</f>
        <v>2</v>
      </c>
      <c r="G404" t="str">
        <f>VLOOKUP(VALUE(F404),Titoli[],2,FALSE)</f>
        <v>Spese in conto capitale</v>
      </c>
      <c r="H404" s="110">
        <v>9732</v>
      </c>
      <c r="I404" s="8">
        <v>0</v>
      </c>
      <c r="J404" s="9" t="s">
        <v>737</v>
      </c>
      <c r="K404" s="142"/>
      <c r="L404" s="151"/>
      <c r="M404" s="151"/>
      <c r="N404" s="151"/>
      <c r="O404" s="151"/>
      <c r="P404" t="s">
        <v>7654</v>
      </c>
    </row>
    <row r="405" spans="1:16" s="17" customFormat="1" ht="30" x14ac:dyDescent="0.25">
      <c r="A405" t="s">
        <v>732</v>
      </c>
      <c r="B405" s="17" t="str">
        <f>MID(A405,1,2)</f>
        <v>04</v>
      </c>
      <c r="C405" s="17" t="str">
        <f>VLOOKUP(VALUE(B405),Missioni[],2,FALSE)</f>
        <v>Istruzione e diritto allo studio</v>
      </c>
      <c r="D405" s="17">
        <f>VALUE(CONCATENATE(B405,MID(A405,4,2)))</f>
        <v>402</v>
      </c>
      <c r="E405" s="17" t="str">
        <f>VLOOKUP(D405,Programmi[],3,FALSE)</f>
        <v>Altri ordini di istruzione non universitaria</v>
      </c>
      <c r="F405" s="17" t="str">
        <f>MID(A405,7,1)</f>
        <v>2</v>
      </c>
      <c r="G405" t="str">
        <f>VLOOKUP(VALUE(F405),Titoli[],2,FALSE)</f>
        <v>Spese in conto capitale</v>
      </c>
      <c r="H405" s="110">
        <v>9733</v>
      </c>
      <c r="I405" s="8">
        <v>0</v>
      </c>
      <c r="J405" s="9" t="s">
        <v>7422</v>
      </c>
      <c r="K405" s="142">
        <v>12785.6</v>
      </c>
      <c r="L405" s="151"/>
      <c r="M405" s="151"/>
      <c r="N405" s="151"/>
      <c r="O405" s="151"/>
      <c r="P405" t="s">
        <v>7654</v>
      </c>
    </row>
    <row r="406" spans="1:16" s="17" customFormat="1" x14ac:dyDescent="0.25">
      <c r="A406" t="s">
        <v>732</v>
      </c>
      <c r="B406" s="17" t="str">
        <f>MID(A406,1,2)</f>
        <v>04</v>
      </c>
      <c r="C406" s="17" t="str">
        <f>VLOOKUP(VALUE(B406),Missioni[],2,FALSE)</f>
        <v>Istruzione e diritto allo studio</v>
      </c>
      <c r="D406" s="17">
        <f>VALUE(CONCATENATE(B406,MID(A406,4,2)))</f>
        <v>402</v>
      </c>
      <c r="E406" s="17" t="str">
        <f>VLOOKUP(D406,Programmi[],3,FALSE)</f>
        <v>Altri ordini di istruzione non universitaria</v>
      </c>
      <c r="F406" s="17" t="str">
        <f>MID(A406,7,1)</f>
        <v>2</v>
      </c>
      <c r="G406" t="str">
        <f>VLOOKUP(VALUE(F406),Titoli[],2,FALSE)</f>
        <v>Spese in conto capitale</v>
      </c>
      <c r="H406" s="110">
        <v>9734</v>
      </c>
      <c r="I406" s="8">
        <v>0</v>
      </c>
      <c r="J406" s="9" t="s">
        <v>7567</v>
      </c>
      <c r="K406" s="142">
        <v>98387.199999999997</v>
      </c>
      <c r="L406" s="151"/>
      <c r="M406" s="151"/>
      <c r="N406" s="151"/>
      <c r="O406" s="151"/>
      <c r="P406" t="s">
        <v>7654</v>
      </c>
    </row>
    <row r="407" spans="1:16" s="17" customFormat="1" ht="30" x14ac:dyDescent="0.25">
      <c r="A407" t="s">
        <v>7566</v>
      </c>
      <c r="B407" s="17" t="str">
        <f>MID(A407,1,2)</f>
        <v>01</v>
      </c>
      <c r="C407" s="17" t="str">
        <f>VLOOKUP(VALUE(B407),Missioni[],2,FALSE)</f>
        <v xml:space="preserve">Servizi istituzionali,  generali e di gestione </v>
      </c>
      <c r="D407" s="17">
        <f>VALUE(CONCATENATE(B407,MID(A407,4,2)))</f>
        <v>101</v>
      </c>
      <c r="E407" s="17" t="str">
        <f>VLOOKUP(D407,Programmi[],3,FALSE)</f>
        <v>Organi istituzionali</v>
      </c>
      <c r="F407" s="17" t="str">
        <f>MID(A407,7,1)</f>
        <v>2</v>
      </c>
      <c r="G407" t="str">
        <f>VLOOKUP(VALUE(F407),Titoli[],2,FALSE)</f>
        <v>Spese in conto capitale</v>
      </c>
      <c r="H407" s="110">
        <v>9735</v>
      </c>
      <c r="I407" s="8">
        <v>0</v>
      </c>
      <c r="J407" s="9" t="s">
        <v>7568</v>
      </c>
      <c r="K407" s="142">
        <v>11847</v>
      </c>
      <c r="L407" s="151"/>
      <c r="M407" s="151"/>
      <c r="N407" s="151"/>
      <c r="O407" s="151"/>
      <c r="P407" t="s">
        <v>7654</v>
      </c>
    </row>
    <row r="408" spans="1:16" s="17" customFormat="1" ht="30" x14ac:dyDescent="0.25">
      <c r="A408" t="s">
        <v>193</v>
      </c>
      <c r="B408" s="17" t="str">
        <f>MID(A408,1,2)</f>
        <v>01</v>
      </c>
      <c r="C408" s="17" t="str">
        <f>VLOOKUP(VALUE(B408),Missioni[],2,FALSE)</f>
        <v xml:space="preserve">Servizi istituzionali,  generali e di gestione </v>
      </c>
      <c r="D408" s="17">
        <f>VALUE(CONCATENATE(B408,MID(A408,4,2)))</f>
        <v>102</v>
      </c>
      <c r="E408" s="17" t="str">
        <f>VLOOKUP(D408,Programmi[],3,FALSE)</f>
        <v xml:space="preserve">Segreteria generale </v>
      </c>
      <c r="F408" s="17" t="str">
        <f>MID(A408,7,1)</f>
        <v>1</v>
      </c>
      <c r="G408" t="str">
        <f>VLOOKUP(VALUE(F408),Titoli[],2,FALSE)</f>
        <v>Spese Correnti</v>
      </c>
      <c r="H408" s="110">
        <v>9736</v>
      </c>
      <c r="I408" s="8">
        <v>0</v>
      </c>
      <c r="J408" s="9" t="s">
        <v>7569</v>
      </c>
      <c r="K408" s="142">
        <v>41269.72</v>
      </c>
      <c r="L408" s="151"/>
      <c r="M408" s="151"/>
      <c r="N408" s="151"/>
      <c r="O408" s="151">
        <v>0</v>
      </c>
      <c r="P408" t="s">
        <v>7654</v>
      </c>
    </row>
    <row r="409" spans="1:16" s="17" customFormat="1" ht="45" x14ac:dyDescent="0.25">
      <c r="A409" t="s">
        <v>7642</v>
      </c>
      <c r="B409" s="17" t="str">
        <f>MID(A409,1,2)</f>
        <v>06</v>
      </c>
      <c r="C409" s="17" t="str">
        <f>VLOOKUP(VALUE(B409),Missioni[],2,FALSE)</f>
        <v>Politiche giovanili, sport e tempo libero</v>
      </c>
      <c r="D409" s="17">
        <f>VALUE(CONCATENATE(B409,MID(A409,4,2)))</f>
        <v>601</v>
      </c>
      <c r="E409" s="17" t="str">
        <f>VLOOKUP(D409,Programmi[],3,FALSE)</f>
        <v>Sport e tempo libero</v>
      </c>
      <c r="F409" s="17" t="str">
        <f>MID(A409,7,1)</f>
        <v>2</v>
      </c>
      <c r="G409" t="str">
        <f>VLOOKUP(VALUE(F409),Titoli[],2,FALSE)</f>
        <v>Spese in conto capitale</v>
      </c>
      <c r="H409" s="110">
        <v>9737</v>
      </c>
      <c r="I409" s="8">
        <v>0</v>
      </c>
      <c r="J409" s="9" t="s">
        <v>7629</v>
      </c>
      <c r="K409" s="142"/>
      <c r="L409" s="151">
        <v>0</v>
      </c>
      <c r="M409" s="151">
        <v>500000</v>
      </c>
      <c r="N409" s="151">
        <v>0</v>
      </c>
      <c r="O409" s="151"/>
      <c r="P409" t="s">
        <v>7654</v>
      </c>
    </row>
    <row r="410" spans="1:16" s="17" customFormat="1" x14ac:dyDescent="0.25">
      <c r="A410" t="s">
        <v>732</v>
      </c>
      <c r="B410" s="17" t="str">
        <f>MID(A410,1,2)</f>
        <v>04</v>
      </c>
      <c r="C410" s="17" t="str">
        <f>VLOOKUP(VALUE(B410),Missioni[],2,FALSE)</f>
        <v>Istruzione e diritto allo studio</v>
      </c>
      <c r="D410" s="17">
        <f>VALUE(CONCATENATE(B410,MID(A410,4,2)))</f>
        <v>402</v>
      </c>
      <c r="E410" s="17" t="str">
        <f>VLOOKUP(D410,Programmi[],3,FALSE)</f>
        <v>Altri ordini di istruzione non universitaria</v>
      </c>
      <c r="F410" s="17" t="str">
        <f>MID(A410,7,1)</f>
        <v>2</v>
      </c>
      <c r="G410" t="str">
        <f>VLOOKUP(VALUE(F410),Titoli[],2,FALSE)</f>
        <v>Spese in conto capitale</v>
      </c>
      <c r="H410" s="110">
        <v>9794</v>
      </c>
      <c r="I410" s="8">
        <v>0</v>
      </c>
      <c r="J410" s="9" t="s">
        <v>7445</v>
      </c>
      <c r="K410" s="142"/>
      <c r="L410" s="151"/>
      <c r="M410" s="151"/>
      <c r="N410" s="151"/>
      <c r="O410" s="151"/>
      <c r="P410" t="s">
        <v>7654</v>
      </c>
    </row>
    <row r="411" spans="1:16" s="17" customFormat="1" x14ac:dyDescent="0.25">
      <c r="A411" t="s">
        <v>7566</v>
      </c>
      <c r="B411" s="17" t="str">
        <f>MID(A411,1,2)</f>
        <v>01</v>
      </c>
      <c r="C411" s="17" t="str">
        <f>VLOOKUP(VALUE(B411),Missioni[],2,FALSE)</f>
        <v xml:space="preserve">Servizi istituzionali,  generali e di gestione </v>
      </c>
      <c r="D411" s="17">
        <f>VALUE(CONCATENATE(B411,MID(A411,4,2)))</f>
        <v>101</v>
      </c>
      <c r="E411" s="17" t="str">
        <f>VLOOKUP(D411,Programmi[],3,FALSE)</f>
        <v>Organi istituzionali</v>
      </c>
      <c r="F411" s="17" t="str">
        <f>MID(A411,7,1)</f>
        <v>2</v>
      </c>
      <c r="G411" t="str">
        <f>VLOOKUP(VALUE(F411),Titoli[],2,FALSE)</f>
        <v>Spese in conto capitale</v>
      </c>
      <c r="H411" s="110">
        <v>9795</v>
      </c>
      <c r="I411" s="8">
        <v>0</v>
      </c>
      <c r="J411" s="9" t="s">
        <v>7445</v>
      </c>
      <c r="K411" s="142"/>
      <c r="L411" s="151">
        <v>120000</v>
      </c>
      <c r="M411" s="151">
        <v>0</v>
      </c>
      <c r="N411" s="151">
        <v>0</v>
      </c>
      <c r="O411" s="151"/>
      <c r="P411" t="s">
        <v>7654</v>
      </c>
    </row>
    <row r="412" spans="1:16" s="17" customFormat="1" x14ac:dyDescent="0.25">
      <c r="A412" t="s">
        <v>193</v>
      </c>
      <c r="B412" s="17" t="str">
        <f>MID(A412,1,2)</f>
        <v>01</v>
      </c>
      <c r="C412" s="17" t="str">
        <f>VLOOKUP(VALUE(B412),Missioni[],2,FALSE)</f>
        <v xml:space="preserve">Servizi istituzionali,  generali e di gestione </v>
      </c>
      <c r="D412" s="17">
        <f>VALUE(CONCATENATE(B412,MID(A412,4,2)))</f>
        <v>102</v>
      </c>
      <c r="E412" s="17" t="str">
        <f>VLOOKUP(D412,Programmi[],3,FALSE)</f>
        <v xml:space="preserve">Segreteria generale </v>
      </c>
      <c r="F412" s="17" t="str">
        <f>MID(A412,7,1)</f>
        <v>1</v>
      </c>
      <c r="G412" t="str">
        <f>VLOOKUP(VALUE(F412),Titoli[],2,FALSE)</f>
        <v>Spese Correnti</v>
      </c>
      <c r="H412" s="110">
        <v>10002</v>
      </c>
      <c r="I412" s="8">
        <v>0</v>
      </c>
      <c r="J412" s="9" t="s">
        <v>738</v>
      </c>
      <c r="K412" s="142">
        <v>7700</v>
      </c>
      <c r="L412" s="151">
        <v>8000</v>
      </c>
      <c r="M412" s="151">
        <v>8000</v>
      </c>
      <c r="N412" s="151">
        <v>8000</v>
      </c>
      <c r="O412" s="151">
        <f>+TUscite[[#This Row],[Previsione Anno 2027]]</f>
        <v>8000</v>
      </c>
      <c r="P412" t="s">
        <v>876</v>
      </c>
    </row>
    <row r="413" spans="1:16" s="17" customFormat="1" x14ac:dyDescent="0.25">
      <c r="A413" t="s">
        <v>739</v>
      </c>
      <c r="B413" s="17" t="str">
        <f>MID(A413,1,2)</f>
        <v>01</v>
      </c>
      <c r="C413" s="17" t="str">
        <f>VLOOKUP(VALUE(B413),Missioni[],2,FALSE)</f>
        <v xml:space="preserve">Servizi istituzionali,  generali e di gestione </v>
      </c>
      <c r="D413" s="17">
        <f>VALUE(CONCATENATE(B413,MID(A413,4,2)))</f>
        <v>103</v>
      </c>
      <c r="E413" s="17" t="str">
        <f>VLOOKUP(D413,Programmi[],3,FALSE)</f>
        <v>Gestione economica, finanziaria,  programmazione, provveditorato</v>
      </c>
      <c r="F413" s="17" t="str">
        <f>MID(A413,7,1)</f>
        <v>1</v>
      </c>
      <c r="G413" t="str">
        <f>VLOOKUP(VALUE(F413),Titoli[],2,FALSE)</f>
        <v>Spese Correnti</v>
      </c>
      <c r="H413" s="110">
        <v>10007</v>
      </c>
      <c r="I413" s="8">
        <v>0</v>
      </c>
      <c r="J413" s="9" t="s">
        <v>740</v>
      </c>
      <c r="K413" s="142">
        <v>7500</v>
      </c>
      <c r="L413" s="151">
        <v>7800</v>
      </c>
      <c r="M413" s="151">
        <v>7800</v>
      </c>
      <c r="N413" s="151">
        <v>7800</v>
      </c>
      <c r="O413" s="151">
        <f>+TUscite[[#This Row],[Previsione Anno 2027]]</f>
        <v>7800</v>
      </c>
      <c r="P413" t="s">
        <v>13</v>
      </c>
    </row>
    <row r="414" spans="1:16" s="17" customFormat="1" x14ac:dyDescent="0.25">
      <c r="A414"/>
      <c r="B414" s="17">
        <v>1</v>
      </c>
      <c r="C414" s="17" t="str">
        <f>VLOOKUP(VALUE(B414),Missioni[],2,FALSE)</f>
        <v xml:space="preserve">Servizi istituzionali,  generali e di gestione </v>
      </c>
      <c r="D414" s="17">
        <v>102</v>
      </c>
      <c r="E414" s="17" t="str">
        <f>VLOOKUP(D414,Programmi[],3,FALSE)</f>
        <v xml:space="preserve">Segreteria generale </v>
      </c>
      <c r="F414" s="17">
        <v>2</v>
      </c>
      <c r="G414" t="str">
        <f>VLOOKUP(VALUE(F414),Titoli[],2,FALSE)</f>
        <v>Spese in conto capitale</v>
      </c>
      <c r="H414" s="110">
        <v>10200</v>
      </c>
      <c r="I414" s="8"/>
      <c r="J414" s="9" t="s">
        <v>7452</v>
      </c>
      <c r="K414" s="142">
        <v>90000</v>
      </c>
      <c r="L414" s="151">
        <v>30000</v>
      </c>
      <c r="M414" s="151">
        <v>100000</v>
      </c>
      <c r="N414" s="151"/>
      <c r="O414" s="151"/>
      <c r="P414" t="s">
        <v>876</v>
      </c>
    </row>
    <row r="415" spans="1:16" s="17" customFormat="1" ht="30" x14ac:dyDescent="0.25">
      <c r="A415" t="s">
        <v>718</v>
      </c>
      <c r="B415" s="17" t="str">
        <f>MID(A415,1,2)</f>
        <v>08</v>
      </c>
      <c r="C415" s="17" t="str">
        <f>VLOOKUP(VALUE(B415),Missioni[],2,FALSE)</f>
        <v>Assetto del territorio ed edilizia abitativa</v>
      </c>
      <c r="D415" s="17">
        <f>VALUE(CONCATENATE(B415,MID(A415,4,2)))</f>
        <v>802</v>
      </c>
      <c r="E415" s="17" t="str">
        <f>VLOOKUP(D415,Programmi[],3,FALSE)</f>
        <v>Edilizia residenziale pubblica e locale e piani di edilizia economico-popolare</v>
      </c>
      <c r="F415" s="17" t="str">
        <f>MID(A415,7,1)</f>
        <v>2</v>
      </c>
      <c r="G415" t="str">
        <f>VLOOKUP(VALUE(F415),Titoli[],2,FALSE)</f>
        <v>Spese in conto capitale</v>
      </c>
      <c r="H415" s="110">
        <v>10203</v>
      </c>
      <c r="I415" s="8">
        <v>0</v>
      </c>
      <c r="J415" s="9" t="s">
        <v>741</v>
      </c>
      <c r="K415" s="142">
        <v>5000</v>
      </c>
      <c r="L415" s="151">
        <v>5000</v>
      </c>
      <c r="M415" s="151">
        <v>5000</v>
      </c>
      <c r="N415" s="151">
        <v>5000</v>
      </c>
      <c r="O415" s="151">
        <v>5000</v>
      </c>
      <c r="P415" t="s">
        <v>7654</v>
      </c>
    </row>
    <row r="416" spans="1:16" s="17" customFormat="1" x14ac:dyDescent="0.25">
      <c r="A416" t="s">
        <v>742</v>
      </c>
      <c r="B416" s="17" t="str">
        <f>MID(A416,1,2)</f>
        <v>01</v>
      </c>
      <c r="C416" s="17" t="str">
        <f>VLOOKUP(VALUE(B416),Missioni[],2,FALSE)</f>
        <v xml:space="preserve">Servizi istituzionali,  generali e di gestione </v>
      </c>
      <c r="D416" s="17">
        <f>VALUE(CONCATENATE(B416,MID(A416,4,2)))</f>
        <v>106</v>
      </c>
      <c r="E416" s="17" t="str">
        <f>VLOOKUP(D416,Programmi[],3,FALSE)</f>
        <v>Ufficio tecnico</v>
      </c>
      <c r="F416" s="17" t="str">
        <f>MID(A416,7,1)</f>
        <v>2</v>
      </c>
      <c r="G416" t="str">
        <f>VLOOKUP(VALUE(F416),Titoli[],2,FALSE)</f>
        <v>Spese in conto capitale</v>
      </c>
      <c r="H416" s="110">
        <v>10205</v>
      </c>
      <c r="I416" s="8">
        <v>0</v>
      </c>
      <c r="J416" s="9" t="s">
        <v>743</v>
      </c>
      <c r="K416" s="142">
        <v>2000</v>
      </c>
      <c r="L416" s="151">
        <v>2000</v>
      </c>
      <c r="M416" s="151">
        <v>2000</v>
      </c>
      <c r="N416" s="151">
        <v>2000</v>
      </c>
      <c r="O416" s="151">
        <v>2000</v>
      </c>
      <c r="P416" t="s">
        <v>7654</v>
      </c>
    </row>
    <row r="417" spans="1:16" s="17" customFormat="1" x14ac:dyDescent="0.25">
      <c r="A417" t="s">
        <v>744</v>
      </c>
      <c r="B417" s="17" t="str">
        <f>MID(A417,1,2)</f>
        <v>01</v>
      </c>
      <c r="C417" s="17" t="str">
        <f>VLOOKUP(VALUE(B417),Missioni[],2,FALSE)</f>
        <v xml:space="preserve">Servizi istituzionali,  generali e di gestione </v>
      </c>
      <c r="D417" s="17">
        <f>VALUE(CONCATENATE(B417,MID(A417,4,2)))</f>
        <v>106</v>
      </c>
      <c r="E417" s="17" t="str">
        <f>VLOOKUP(D417,Programmi[],3,FALSE)</f>
        <v>Ufficio tecnico</v>
      </c>
      <c r="F417" s="17" t="str">
        <f>MID(A417,7,1)</f>
        <v>2</v>
      </c>
      <c r="G417" t="str">
        <f>VLOOKUP(VALUE(F417),Titoli[],2,FALSE)</f>
        <v>Spese in conto capitale</v>
      </c>
      <c r="H417" s="110">
        <v>10206</v>
      </c>
      <c r="I417" s="8">
        <v>0</v>
      </c>
      <c r="J417" s="9" t="s">
        <v>745</v>
      </c>
      <c r="K417" s="142">
        <v>5000</v>
      </c>
      <c r="L417" s="151"/>
      <c r="M417" s="151"/>
      <c r="N417" s="151"/>
      <c r="O417" s="151"/>
      <c r="P417" t="s">
        <v>7654</v>
      </c>
    </row>
    <row r="418" spans="1:16" s="17" customFormat="1" x14ac:dyDescent="0.25">
      <c r="A418" t="s">
        <v>718</v>
      </c>
      <c r="B418" s="17" t="str">
        <f>MID(A418,1,2)</f>
        <v>08</v>
      </c>
      <c r="C418" s="17" t="str">
        <f>VLOOKUP(VALUE(B418),Missioni[],2,FALSE)</f>
        <v>Assetto del territorio ed edilizia abitativa</v>
      </c>
      <c r="D418" s="17">
        <f>VALUE(CONCATENATE(B418,MID(A418,4,2)))</f>
        <v>802</v>
      </c>
      <c r="E418" s="17" t="str">
        <f>VLOOKUP(D418,Programmi[],3,FALSE)</f>
        <v>Edilizia residenziale pubblica e locale e piani di edilizia economico-popolare</v>
      </c>
      <c r="F418" s="17" t="str">
        <f>MID(A418,7,1)</f>
        <v>2</v>
      </c>
      <c r="G418" t="str">
        <f>VLOOKUP(VALUE(F418),Titoli[],2,FALSE)</f>
        <v>Spese in conto capitale</v>
      </c>
      <c r="H418" s="110">
        <v>10207</v>
      </c>
      <c r="I418" s="8">
        <v>0</v>
      </c>
      <c r="J418" s="9" t="s">
        <v>129</v>
      </c>
      <c r="K418" s="142">
        <v>10000</v>
      </c>
      <c r="L418" s="151">
        <v>5000</v>
      </c>
      <c r="M418" s="151">
        <v>5000</v>
      </c>
      <c r="N418" s="151">
        <v>5000</v>
      </c>
      <c r="O418" s="151">
        <v>5000</v>
      </c>
      <c r="P418" t="s">
        <v>7654</v>
      </c>
    </row>
    <row r="419" spans="1:16" s="17" customFormat="1" ht="30" x14ac:dyDescent="0.25">
      <c r="A419"/>
      <c r="B419" s="17" t="str">
        <f>MID(A419,1,2)</f>
        <v/>
      </c>
      <c r="C419" s="17" t="e">
        <f>VLOOKUP(VALUE(B419),Missioni[],2,FALSE)</f>
        <v>#VALUE!</v>
      </c>
      <c r="D419" s="17" t="e">
        <f>VALUE(CONCATENATE(B419,MID(A419,4,2)))</f>
        <v>#VALUE!</v>
      </c>
      <c r="E419" s="17" t="e">
        <f>VLOOKUP(D419,Programmi[],3,FALSE)</f>
        <v>#VALUE!</v>
      </c>
      <c r="F419" s="17">
        <v>2</v>
      </c>
      <c r="G419" t="str">
        <f>VLOOKUP(VALUE(F419),Titoli[],2,FALSE)</f>
        <v>Spese in conto capitale</v>
      </c>
      <c r="H419" s="110">
        <v>10208</v>
      </c>
      <c r="I419" s="8">
        <v>0</v>
      </c>
      <c r="J419" s="9" t="s">
        <v>7693</v>
      </c>
      <c r="K419" s="142"/>
      <c r="L419" s="151"/>
      <c r="M419" s="151">
        <v>104000</v>
      </c>
      <c r="N419" s="151"/>
      <c r="O419" s="151"/>
      <c r="P419" t="s">
        <v>7654</v>
      </c>
    </row>
    <row r="420" spans="1:16" s="17" customFormat="1" x14ac:dyDescent="0.25">
      <c r="A420"/>
      <c r="B420" s="17" t="str">
        <f>MID(A420,1,2)</f>
        <v/>
      </c>
      <c r="C420" s="17" t="e">
        <f>VLOOKUP(VALUE(B420),Missioni[],2,FALSE)</f>
        <v>#VALUE!</v>
      </c>
      <c r="D420" s="17" t="e">
        <f>VALUE(CONCATENATE(B420,MID(A420,4,2)))</f>
        <v>#VALUE!</v>
      </c>
      <c r="E420" s="17" t="e">
        <f>VLOOKUP(D420,Programmi[],3,FALSE)</f>
        <v>#VALUE!</v>
      </c>
      <c r="F420" s="17">
        <v>2</v>
      </c>
      <c r="G420" t="str">
        <f>VLOOKUP(VALUE(F420),Titoli[],2,FALSE)</f>
        <v>Spese in conto capitale</v>
      </c>
      <c r="H420" s="110">
        <v>10209</v>
      </c>
      <c r="I420" s="8">
        <v>0</v>
      </c>
      <c r="J420" s="9" t="s">
        <v>7694</v>
      </c>
      <c r="K420" s="142"/>
      <c r="L420" s="151"/>
      <c r="M420" s="151">
        <v>100000</v>
      </c>
      <c r="N420" s="151"/>
      <c r="O420" s="151"/>
      <c r="P420" t="s">
        <v>7654</v>
      </c>
    </row>
    <row r="421" spans="1:16" s="17" customFormat="1" ht="30" x14ac:dyDescent="0.25">
      <c r="A421"/>
      <c r="B421" s="17" t="str">
        <f>MID(A421,1,2)</f>
        <v/>
      </c>
      <c r="C421" s="17" t="e">
        <f>VLOOKUP(VALUE(B421),Missioni[],2,FALSE)</f>
        <v>#VALUE!</v>
      </c>
      <c r="D421" s="17" t="e">
        <f>VALUE(CONCATENATE(B421,MID(A421,4,2)))</f>
        <v>#VALUE!</v>
      </c>
      <c r="E421" s="17" t="e">
        <f>VLOOKUP(D421,Programmi[],3,FALSE)</f>
        <v>#VALUE!</v>
      </c>
      <c r="F421" s="17">
        <v>2</v>
      </c>
      <c r="G421" t="str">
        <f>VLOOKUP(VALUE(F421),Titoli[],2,FALSE)</f>
        <v>Spese in conto capitale</v>
      </c>
      <c r="H421" s="110">
        <v>10210</v>
      </c>
      <c r="I421" s="8">
        <v>0</v>
      </c>
      <c r="J421" s="9" t="s">
        <v>7695</v>
      </c>
      <c r="K421" s="142"/>
      <c r="L421" s="151"/>
      <c r="M421" s="151">
        <v>91000</v>
      </c>
      <c r="N421" s="151"/>
      <c r="O421" s="151"/>
      <c r="P421" t="s">
        <v>7654</v>
      </c>
    </row>
    <row r="422" spans="1:16" s="17" customFormat="1" x14ac:dyDescent="0.25">
      <c r="A422" t="s">
        <v>712</v>
      </c>
      <c r="B422" s="17" t="str">
        <f>MID(A422,1,2)</f>
        <v>12</v>
      </c>
      <c r="C422" s="17" t="str">
        <f>VLOOKUP(VALUE(B422),Missioni[],2,FALSE)</f>
        <v>Diritti sociali, politiche sociali e famiglia</v>
      </c>
      <c r="D422" s="17">
        <f>VALUE(CONCATENATE(B422,MID(A422,4,2)))</f>
        <v>1209</v>
      </c>
      <c r="E422" s="17" t="str">
        <f>VLOOKUP(D422,Programmi[],3,FALSE)</f>
        <v>Servizio necroscopico e cimiteriale</v>
      </c>
      <c r="F422" s="17">
        <v>2</v>
      </c>
      <c r="G422" s="163" t="str">
        <f>VLOOKUP(VALUE(F422),Titoli[],2,FALSE)</f>
        <v>Spese in conto capitale</v>
      </c>
      <c r="H422" s="165">
        <v>10211</v>
      </c>
      <c r="I422" s="166">
        <v>0</v>
      </c>
      <c r="J422" s="167" t="s">
        <v>7708</v>
      </c>
      <c r="K422" s="175"/>
      <c r="L422" s="176"/>
      <c r="M422" s="176">
        <v>30000</v>
      </c>
      <c r="N422" s="176">
        <v>0</v>
      </c>
      <c r="O422" s="176">
        <v>0</v>
      </c>
      <c r="P422" s="163" t="s">
        <v>7654</v>
      </c>
    </row>
    <row r="423" spans="1:16" s="17" customFormat="1" x14ac:dyDescent="0.25">
      <c r="A423" t="s">
        <v>7717</v>
      </c>
      <c r="B423" s="17" t="str">
        <f>MID(A423,1,2)</f>
        <v>04</v>
      </c>
      <c r="C423" s="17" t="str">
        <f>VLOOKUP(VALUE(B423),Missioni[],2,FALSE)</f>
        <v>Istruzione e diritto allo studio</v>
      </c>
      <c r="D423" s="17">
        <f>VALUE(CONCATENATE(B423,MID(A423,4,2)))</f>
        <v>401</v>
      </c>
      <c r="E423" s="17" t="str">
        <f>VLOOKUP(D423,Programmi[],3,FALSE)</f>
        <v xml:space="preserve"> Istruzione prescolastica</v>
      </c>
      <c r="F423" s="17">
        <v>2</v>
      </c>
      <c r="G423" s="169" t="str">
        <f>VLOOKUP(VALUE(F423),Titoli[],2,FALSE)</f>
        <v>Spese in conto capitale</v>
      </c>
      <c r="H423" s="170">
        <v>10212</v>
      </c>
      <c r="I423" s="171">
        <v>0</v>
      </c>
      <c r="J423" s="172" t="s">
        <v>7706</v>
      </c>
      <c r="K423" s="173"/>
      <c r="L423" s="174"/>
      <c r="M423" s="174">
        <v>30000</v>
      </c>
      <c r="N423" s="174">
        <v>0</v>
      </c>
      <c r="O423" s="174">
        <v>0</v>
      </c>
      <c r="P423" s="169" t="s">
        <v>7654</v>
      </c>
    </row>
    <row r="424" spans="1:16" s="17" customFormat="1" ht="30" x14ac:dyDescent="0.25">
      <c r="A424" t="s">
        <v>764</v>
      </c>
      <c r="B424" s="17" t="str">
        <f>MID(A424,1,2)</f>
        <v>06</v>
      </c>
      <c r="C424" s="17" t="str">
        <f>VLOOKUP(VALUE(B424),Missioni[],2,FALSE)</f>
        <v>Politiche giovanili, sport e tempo libero</v>
      </c>
      <c r="D424" s="17">
        <f>VALUE(CONCATENATE(B424,MID(A424,4,2)))</f>
        <v>601</v>
      </c>
      <c r="E424" s="17" t="str">
        <f>VLOOKUP(D424,Programmi[],3,FALSE)</f>
        <v>Sport e tempo libero</v>
      </c>
      <c r="F424" s="17">
        <v>2</v>
      </c>
      <c r="G424" s="163" t="str">
        <f>VLOOKUP(VALUE(F424),Titoli[],2,FALSE)</f>
        <v>Spese in conto capitale</v>
      </c>
      <c r="H424" s="165">
        <v>10213</v>
      </c>
      <c r="I424" s="166">
        <v>0</v>
      </c>
      <c r="J424" s="167" t="s">
        <v>7704</v>
      </c>
      <c r="K424" s="175"/>
      <c r="L424" s="176">
        <v>0</v>
      </c>
      <c r="M424" s="176">
        <v>37000</v>
      </c>
      <c r="N424" s="176">
        <v>0</v>
      </c>
      <c r="O424" s="176">
        <v>0</v>
      </c>
      <c r="P424" s="163" t="s">
        <v>7654</v>
      </c>
    </row>
    <row r="425" spans="1:16" s="17" customFormat="1" x14ac:dyDescent="0.25">
      <c r="A425" t="s">
        <v>764</v>
      </c>
      <c r="B425" s="17" t="str">
        <f>MID(A425,1,2)</f>
        <v>06</v>
      </c>
      <c r="C425" s="17" t="str">
        <f>VLOOKUP(VALUE(B425),Missioni[],2,FALSE)</f>
        <v>Politiche giovanili, sport e tempo libero</v>
      </c>
      <c r="D425" s="17">
        <f>VALUE(CONCATENATE(B425,MID(A425,4,2)))</f>
        <v>601</v>
      </c>
      <c r="E425" s="17" t="str">
        <f>VLOOKUP(D425,Programmi[],3,FALSE)</f>
        <v>Sport e tempo libero</v>
      </c>
      <c r="F425" s="17">
        <v>2</v>
      </c>
      <c r="G425" s="169" t="str">
        <f>VLOOKUP(VALUE(F425),Titoli[],2,FALSE)</f>
        <v>Spese in conto capitale</v>
      </c>
      <c r="H425" s="170">
        <v>10214</v>
      </c>
      <c r="I425" s="171">
        <v>0</v>
      </c>
      <c r="J425" s="172" t="s">
        <v>7705</v>
      </c>
      <c r="K425" s="173"/>
      <c r="L425" s="174"/>
      <c r="M425" s="174">
        <v>65000</v>
      </c>
      <c r="N425" s="174">
        <v>0</v>
      </c>
      <c r="O425" s="174">
        <v>0</v>
      </c>
      <c r="P425" s="169" t="s">
        <v>7654</v>
      </c>
    </row>
    <row r="426" spans="1:16" s="17" customFormat="1" ht="30" x14ac:dyDescent="0.25">
      <c r="A426" s="163" t="s">
        <v>732</v>
      </c>
      <c r="B426" s="164" t="str">
        <f>MID(A426,1,2)</f>
        <v>04</v>
      </c>
      <c r="C426" s="164" t="str">
        <f>VLOOKUP(VALUE(B426),Missioni[],2,FALSE)</f>
        <v>Istruzione e diritto allo studio</v>
      </c>
      <c r="D426" s="164">
        <f>VALUE(CONCATENATE(B426,MID(A426,4,2)))</f>
        <v>402</v>
      </c>
      <c r="E426" s="164" t="str">
        <f>VLOOKUP(D426,Programmi[],3,FALSE)</f>
        <v>Altri ordini di istruzione non universitaria</v>
      </c>
      <c r="F426" s="163">
        <v>2</v>
      </c>
      <c r="G426" s="163" t="str">
        <f>VLOOKUP(VALUE(F426),Titoli[],2,FALSE)</f>
        <v>Spese in conto capitale</v>
      </c>
      <c r="H426" s="165">
        <v>10215</v>
      </c>
      <c r="I426" s="166"/>
      <c r="J426" s="167" t="s">
        <v>7701</v>
      </c>
      <c r="K426" s="175"/>
      <c r="L426" s="176"/>
      <c r="M426" s="176">
        <v>2500000</v>
      </c>
      <c r="N426" s="176"/>
      <c r="O426" s="176"/>
      <c r="P426" t="s">
        <v>7654</v>
      </c>
    </row>
    <row r="427" spans="1:16" s="17" customFormat="1" ht="30" x14ac:dyDescent="0.25">
      <c r="A427" t="s">
        <v>779</v>
      </c>
      <c r="B427" s="17" t="str">
        <f>MID(A427,1,2)</f>
        <v>10</v>
      </c>
      <c r="C427" s="17" t="str">
        <f>VLOOKUP(VALUE(B427),Missioni[],2,FALSE)</f>
        <v>Trasporti e diritto alla mobilità</v>
      </c>
      <c r="D427" s="17">
        <f>VALUE(CONCATENATE(B427,MID(A427,4,2)))</f>
        <v>1005</v>
      </c>
      <c r="E427" s="17" t="str">
        <f>VLOOKUP(D427,Programmi[],3,FALSE)</f>
        <v>Viabilità e infrastrutture stradali</v>
      </c>
      <c r="F427" s="169">
        <v>2</v>
      </c>
      <c r="G427" s="169" t="str">
        <f>VLOOKUP(VALUE(F427),Titoli[],2,FALSE)</f>
        <v>Spese in conto capitale</v>
      </c>
      <c r="H427" s="170">
        <v>10216</v>
      </c>
      <c r="I427" s="171"/>
      <c r="J427" s="172" t="s">
        <v>7700</v>
      </c>
      <c r="K427" s="173"/>
      <c r="L427" s="174"/>
      <c r="M427" s="174">
        <v>0</v>
      </c>
      <c r="N427" s="174">
        <v>0</v>
      </c>
      <c r="O427" s="174">
        <v>400000</v>
      </c>
      <c r="P427" t="s">
        <v>7654</v>
      </c>
    </row>
    <row r="428" spans="1:16" s="17" customFormat="1" x14ac:dyDescent="0.25">
      <c r="A428" t="s">
        <v>779</v>
      </c>
      <c r="B428" s="17" t="str">
        <f>MID(A428,1,2)</f>
        <v>10</v>
      </c>
      <c r="C428" s="17" t="str">
        <f>VLOOKUP(VALUE(B428),Missioni[],2,FALSE)</f>
        <v>Trasporti e diritto alla mobilità</v>
      </c>
      <c r="D428" s="17">
        <f>VALUE(CONCATENATE(B428,MID(A428,4,2)))</f>
        <v>1005</v>
      </c>
      <c r="E428" s="17" t="str">
        <f>VLOOKUP(D428,Programmi[],3,FALSE)</f>
        <v>Viabilità e infrastrutture stradali</v>
      </c>
      <c r="F428" s="177">
        <v>2</v>
      </c>
      <c r="G428" s="163" t="str">
        <f>VLOOKUP(VALUE(F428),Titoli[],2,FALSE)</f>
        <v>Spese in conto capitale</v>
      </c>
      <c r="H428" s="165">
        <v>10217</v>
      </c>
      <c r="I428" s="166"/>
      <c r="J428" s="167" t="s">
        <v>7699</v>
      </c>
      <c r="K428" s="175"/>
      <c r="L428" s="176"/>
      <c r="M428" s="176"/>
      <c r="N428" s="176">
        <v>200000</v>
      </c>
      <c r="O428" s="176"/>
      <c r="P428" t="s">
        <v>7654</v>
      </c>
    </row>
    <row r="429" spans="1:16" s="17" customFormat="1" ht="30" x14ac:dyDescent="0.25">
      <c r="A429" t="s">
        <v>734</v>
      </c>
      <c r="B429" s="17" t="str">
        <f>MID(A429,1,2)</f>
        <v>04</v>
      </c>
      <c r="C429" s="17" t="str">
        <f>VLOOKUP(VALUE(B429),Missioni[],2,FALSE)</f>
        <v>Istruzione e diritto allo studio</v>
      </c>
      <c r="D429" s="17">
        <f>VALUE(CONCATENATE(B429,MID(A429,4,2)))</f>
        <v>402</v>
      </c>
      <c r="E429" s="17" t="str">
        <f>VLOOKUP(D429,Programmi[],3,FALSE)</f>
        <v>Altri ordini di istruzione non universitaria</v>
      </c>
      <c r="F429" s="17" t="str">
        <f>MID(A429,7,1)</f>
        <v>2</v>
      </c>
      <c r="G429" t="str">
        <f>VLOOKUP(VALUE(F429),Titoli[],2,FALSE)</f>
        <v>Spese in conto capitale</v>
      </c>
      <c r="H429" s="110">
        <v>10543</v>
      </c>
      <c r="I429" s="8">
        <v>0</v>
      </c>
      <c r="J429" s="9" t="s">
        <v>7581</v>
      </c>
      <c r="K429" s="142"/>
      <c r="L429" s="151"/>
      <c r="M429" s="151"/>
      <c r="N429" s="151"/>
      <c r="O429" s="151"/>
      <c r="P429" t="s">
        <v>31</v>
      </c>
    </row>
    <row r="430" spans="1:16" s="17" customFormat="1" x14ac:dyDescent="0.25">
      <c r="A430" t="s">
        <v>734</v>
      </c>
      <c r="B430" s="17" t="str">
        <f>MID(A430,1,2)</f>
        <v>04</v>
      </c>
      <c r="C430" s="17" t="str">
        <f>VLOOKUP(VALUE(B430),Missioni[],2,FALSE)</f>
        <v>Istruzione e diritto allo studio</v>
      </c>
      <c r="D430" s="17">
        <f>VALUE(CONCATENATE(B430,MID(A430,4,2)))</f>
        <v>402</v>
      </c>
      <c r="E430" s="17" t="str">
        <f>VLOOKUP(D430,Programmi[],3,FALSE)</f>
        <v>Altri ordini di istruzione non universitaria</v>
      </c>
      <c r="F430" s="17" t="str">
        <f>MID(A430,7,1)</f>
        <v>2</v>
      </c>
      <c r="G430" t="str">
        <f>VLOOKUP(VALUE(F430),Titoli[],2,FALSE)</f>
        <v>Spese in conto capitale</v>
      </c>
      <c r="H430" s="110">
        <v>10544</v>
      </c>
      <c r="I430" s="8">
        <v>0</v>
      </c>
      <c r="J430" s="9" t="s">
        <v>7605</v>
      </c>
      <c r="K430" s="142">
        <v>8500</v>
      </c>
      <c r="L430" s="151">
        <v>22100</v>
      </c>
      <c r="M430" s="151">
        <v>25000</v>
      </c>
      <c r="N430" s="151">
        <v>25000</v>
      </c>
      <c r="O430" s="151">
        <v>25000</v>
      </c>
      <c r="P430" t="s">
        <v>31</v>
      </c>
    </row>
    <row r="431" spans="1:16" s="17" customFormat="1" x14ac:dyDescent="0.25">
      <c r="A431" t="s">
        <v>747</v>
      </c>
      <c r="B431" s="17" t="str">
        <f>MID(A431,1,2)</f>
        <v>05</v>
      </c>
      <c r="C431" s="17" t="str">
        <f>VLOOKUP(VALUE(B431),Missioni[],2,FALSE)</f>
        <v>Tutela e valorizzazione dei beni e delle attività culturali</v>
      </c>
      <c r="D431" s="17">
        <f>VALUE(CONCATENATE(B431,MID(A431,4,2)))</f>
        <v>502</v>
      </c>
      <c r="E431" s="17" t="str">
        <f>VLOOKUP(D431,Programmi[],3,FALSE)</f>
        <v>Attività culturali e interventi diversi nel settore culturale</v>
      </c>
      <c r="F431" s="17" t="str">
        <f>MID(A431,7,1)</f>
        <v>2</v>
      </c>
      <c r="G431" t="str">
        <f>VLOOKUP(VALUE(F431),Titoli[],2,FALSE)</f>
        <v>Spese in conto capitale</v>
      </c>
      <c r="H431" s="110">
        <v>10546</v>
      </c>
      <c r="I431" s="8">
        <v>0</v>
      </c>
      <c r="J431" s="9" t="s">
        <v>748</v>
      </c>
      <c r="K431" s="142">
        <v>24500</v>
      </c>
      <c r="L431" s="151">
        <v>28000</v>
      </c>
      <c r="M431" s="151">
        <v>28000</v>
      </c>
      <c r="N431" s="151">
        <v>28000</v>
      </c>
      <c r="O431" s="151">
        <v>28000</v>
      </c>
      <c r="P431" t="s">
        <v>31</v>
      </c>
    </row>
    <row r="432" spans="1:16" s="17" customFormat="1" x14ac:dyDescent="0.25">
      <c r="A432" t="s">
        <v>749</v>
      </c>
      <c r="B432" s="17" t="str">
        <f>MID(A432,1,2)</f>
        <v>05</v>
      </c>
      <c r="C432" s="17" t="str">
        <f>VLOOKUP(VALUE(B432),Missioni[],2,FALSE)</f>
        <v>Tutela e valorizzazione dei beni e delle attività culturali</v>
      </c>
      <c r="D432" s="17">
        <f>VALUE(CONCATENATE(B432,MID(A432,4,2)))</f>
        <v>502</v>
      </c>
      <c r="E432" s="17" t="str">
        <f>VLOOKUP(D432,Programmi[],3,FALSE)</f>
        <v>Attività culturali e interventi diversi nel settore culturale</v>
      </c>
      <c r="F432" s="17" t="str">
        <f>MID(A432,7,1)</f>
        <v>2</v>
      </c>
      <c r="G432" t="str">
        <f>VLOOKUP(VALUE(F432),Titoli[],2,FALSE)</f>
        <v>Spese in conto capitale</v>
      </c>
      <c r="H432" s="110">
        <v>10547</v>
      </c>
      <c r="I432" s="8">
        <v>0</v>
      </c>
      <c r="J432" s="9" t="s">
        <v>750</v>
      </c>
      <c r="K432" s="142">
        <v>551000.65</v>
      </c>
      <c r="L432" s="151">
        <v>366107.36</v>
      </c>
      <c r="M432" s="151">
        <v>15000</v>
      </c>
      <c r="N432" s="151">
        <v>0</v>
      </c>
      <c r="O432" s="151"/>
      <c r="P432" t="s">
        <v>7654</v>
      </c>
    </row>
    <row r="433" spans="1:16" s="17" customFormat="1" x14ac:dyDescent="0.25">
      <c r="A433" t="s">
        <v>751</v>
      </c>
      <c r="B433" s="17" t="str">
        <f>MID(A433,1,2)</f>
        <v>01</v>
      </c>
      <c r="C433" s="17" t="str">
        <f>VLOOKUP(VALUE(B433),Missioni[],2,FALSE)</f>
        <v xml:space="preserve">Servizi istituzionali,  generali e di gestione </v>
      </c>
      <c r="D433" s="17">
        <f>VALUE(CONCATENATE(B433,MID(A433,4,2)))</f>
        <v>102</v>
      </c>
      <c r="E433" s="17" t="str">
        <f>VLOOKUP(D433,Programmi[],3,FALSE)</f>
        <v xml:space="preserve">Segreteria generale </v>
      </c>
      <c r="F433" s="17" t="str">
        <f>MID(A433,7,1)</f>
        <v>2</v>
      </c>
      <c r="G433" t="str">
        <f>VLOOKUP(VALUE(F433),Titoli[],2,FALSE)</f>
        <v>Spese in conto capitale</v>
      </c>
      <c r="H433" s="110">
        <v>10548</v>
      </c>
      <c r="I433" s="8">
        <v>0</v>
      </c>
      <c r="J433" s="9" t="s">
        <v>752</v>
      </c>
      <c r="K433" s="142">
        <v>10000</v>
      </c>
      <c r="L433" s="151">
        <v>5000</v>
      </c>
      <c r="M433" s="151">
        <v>5000</v>
      </c>
      <c r="N433" s="151">
        <v>5000</v>
      </c>
      <c r="O433" s="151">
        <f>+TUscite[[#This Row],[Previsione Anno 2027]]</f>
        <v>5000</v>
      </c>
      <c r="P433" t="s">
        <v>876</v>
      </c>
    </row>
    <row r="434" spans="1:16" s="17" customFormat="1" x14ac:dyDescent="0.25">
      <c r="A434" t="s">
        <v>747</v>
      </c>
      <c r="B434" s="17" t="str">
        <f>MID(A434,1,2)</f>
        <v>05</v>
      </c>
      <c r="C434" s="17" t="str">
        <f>VLOOKUP(VALUE(B434),Missioni[],2,FALSE)</f>
        <v>Tutela e valorizzazione dei beni e delle attività culturali</v>
      </c>
      <c r="D434" s="17">
        <f>VALUE(CONCATENATE(B434,MID(A434,4,2)))</f>
        <v>502</v>
      </c>
      <c r="E434" s="17" t="str">
        <f>VLOOKUP(D434,Programmi[],3,FALSE)</f>
        <v>Attività culturali e interventi diversi nel settore culturale</v>
      </c>
      <c r="F434" s="17" t="str">
        <f>MID(A434,7,1)</f>
        <v>2</v>
      </c>
      <c r="G434" t="str">
        <f>VLOOKUP(VALUE(F434),Titoli[],2,FALSE)</f>
        <v>Spese in conto capitale</v>
      </c>
      <c r="H434" s="110">
        <v>10549</v>
      </c>
      <c r="I434" s="8">
        <v>0</v>
      </c>
      <c r="J434" s="9" t="s">
        <v>753</v>
      </c>
      <c r="K434" s="142">
        <v>10000</v>
      </c>
      <c r="L434" s="151">
        <v>5000</v>
      </c>
      <c r="M434" s="151">
        <v>5000</v>
      </c>
      <c r="N434" s="151">
        <v>6000</v>
      </c>
      <c r="O434" s="151">
        <v>6000</v>
      </c>
      <c r="P434" t="s">
        <v>31</v>
      </c>
    </row>
    <row r="435" spans="1:16" s="17" customFormat="1" x14ac:dyDescent="0.25">
      <c r="A435" t="s">
        <v>7624</v>
      </c>
      <c r="B435" s="17" t="str">
        <f>MID(A435,1,2)</f>
        <v>05</v>
      </c>
      <c r="C435" s="17" t="str">
        <f>VLOOKUP(VALUE(B435),Missioni[],2,FALSE)</f>
        <v>Tutela e valorizzazione dei beni e delle attività culturali</v>
      </c>
      <c r="D435" s="17">
        <f>VALUE(CONCATENATE(B435,MID(A435,4,2)))</f>
        <v>502</v>
      </c>
      <c r="E435" s="17" t="str">
        <f>VLOOKUP(D435,Programmi[],3,FALSE)</f>
        <v>Attività culturali e interventi diversi nel settore culturale</v>
      </c>
      <c r="F435" s="17" t="str">
        <f>MID(A435,7,1)</f>
        <v>2</v>
      </c>
      <c r="G435" t="str">
        <f>VLOOKUP(VALUE(F435),Titoli[],2,FALSE)</f>
        <v>Spese in conto capitale</v>
      </c>
      <c r="H435" s="110">
        <v>10550</v>
      </c>
      <c r="I435" s="8">
        <v>0</v>
      </c>
      <c r="J435" s="9" t="s">
        <v>7623</v>
      </c>
      <c r="K435" s="142">
        <v>17500</v>
      </c>
      <c r="L435" s="151">
        <v>17500</v>
      </c>
      <c r="M435" s="151"/>
      <c r="N435" s="151">
        <v>0</v>
      </c>
      <c r="O435" s="151"/>
      <c r="P435" t="s">
        <v>7654</v>
      </c>
    </row>
    <row r="436" spans="1:16" s="17" customFormat="1" ht="30" x14ac:dyDescent="0.25">
      <c r="A436" t="s">
        <v>7627</v>
      </c>
      <c r="B436" s="17" t="str">
        <f>MID(A436,1,2)</f>
        <v>04</v>
      </c>
      <c r="C436" s="17" t="str">
        <f>VLOOKUP(VALUE(B436),Missioni[],2,FALSE)</f>
        <v>Istruzione e diritto allo studio</v>
      </c>
      <c r="D436" s="17">
        <f>VALUE(CONCATENATE(B436,MID(A436,4,2)))</f>
        <v>406</v>
      </c>
      <c r="E436" s="17" t="str">
        <f>VLOOKUP(D436,Programmi[],3,FALSE)</f>
        <v>Servizi ausiliari all’istruzione</v>
      </c>
      <c r="F436" s="17" t="str">
        <f>MID(A436,7,1)</f>
        <v>2</v>
      </c>
      <c r="G436" t="str">
        <f>VLOOKUP(VALUE(F436),Titoli[],2,FALSE)</f>
        <v>Spese in conto capitale</v>
      </c>
      <c r="H436" s="110">
        <v>10551</v>
      </c>
      <c r="I436" s="8">
        <v>0</v>
      </c>
      <c r="J436" s="9" t="s">
        <v>7626</v>
      </c>
      <c r="K436" s="142">
        <v>2000</v>
      </c>
      <c r="L436" s="151">
        <v>2000</v>
      </c>
      <c r="M436" s="151">
        <v>1000</v>
      </c>
      <c r="N436" s="151">
        <v>2000</v>
      </c>
      <c r="O436" s="151">
        <v>2000</v>
      </c>
      <c r="P436" t="s">
        <v>31</v>
      </c>
    </row>
    <row r="437" spans="1:16" s="17" customFormat="1" ht="30" x14ac:dyDescent="0.25">
      <c r="A437" t="s">
        <v>754</v>
      </c>
      <c r="B437" s="17" t="str">
        <f>MID(A437,1,2)</f>
        <v>08</v>
      </c>
      <c r="C437" s="17" t="str">
        <f>VLOOKUP(VALUE(B437),Missioni[],2,FALSE)</f>
        <v>Assetto del territorio ed edilizia abitativa</v>
      </c>
      <c r="D437" s="17">
        <f>VALUE(CONCATENATE(B437,MID(A437,4,2)))</f>
        <v>801</v>
      </c>
      <c r="E437" s="17" t="str">
        <f>VLOOKUP(D437,Programmi[],3,FALSE)</f>
        <v>Urbanistica e assetto del territorio</v>
      </c>
      <c r="F437" s="17" t="str">
        <f>MID(A437,7,1)</f>
        <v>2</v>
      </c>
      <c r="G437" t="str">
        <f>VLOOKUP(VALUE(F437),Titoli[],2,FALSE)</f>
        <v>Spese in conto capitale</v>
      </c>
      <c r="H437" s="110">
        <v>10552</v>
      </c>
      <c r="I437" s="8">
        <v>0</v>
      </c>
      <c r="J437" s="9" t="s">
        <v>755</v>
      </c>
      <c r="K437" s="142">
        <v>5000</v>
      </c>
      <c r="L437" s="151">
        <v>5000</v>
      </c>
      <c r="M437" s="151">
        <v>5000</v>
      </c>
      <c r="N437" s="151">
        <v>5000</v>
      </c>
      <c r="O437" s="151">
        <v>5000</v>
      </c>
      <c r="P437" t="s">
        <v>7654</v>
      </c>
    </row>
    <row r="438" spans="1:16" s="17" customFormat="1" x14ac:dyDescent="0.25">
      <c r="A438" t="s">
        <v>754</v>
      </c>
      <c r="B438" s="17" t="str">
        <f>MID(A438,1,2)</f>
        <v>08</v>
      </c>
      <c r="C438" s="17" t="str">
        <f>VLOOKUP(VALUE(B438),Missioni[],2,FALSE)</f>
        <v>Assetto del territorio ed edilizia abitativa</v>
      </c>
      <c r="D438" s="17">
        <f>VALUE(CONCATENATE(B438,MID(A438,4,2)))</f>
        <v>801</v>
      </c>
      <c r="E438" s="17" t="str">
        <f>VLOOKUP(D438,Programmi[],3,FALSE)</f>
        <v>Urbanistica e assetto del territorio</v>
      </c>
      <c r="F438" s="17" t="str">
        <f>MID(A438,7,1)</f>
        <v>2</v>
      </c>
      <c r="G438" t="str">
        <f>VLOOKUP(VALUE(F438),Titoli[],2,FALSE)</f>
        <v>Spese in conto capitale</v>
      </c>
      <c r="H438" s="110">
        <v>10553</v>
      </c>
      <c r="I438" s="8">
        <v>0</v>
      </c>
      <c r="J438" s="9" t="s">
        <v>756</v>
      </c>
      <c r="K438" s="142"/>
      <c r="L438" s="151"/>
      <c r="M438" s="151"/>
      <c r="N438" s="151"/>
      <c r="O438" s="151">
        <v>0</v>
      </c>
      <c r="P438" t="s">
        <v>7654</v>
      </c>
    </row>
    <row r="439" spans="1:16" s="17" customFormat="1" x14ac:dyDescent="0.25">
      <c r="A439" t="s">
        <v>757</v>
      </c>
      <c r="B439" s="17" t="str">
        <f>MID(A439,1,2)</f>
        <v>06</v>
      </c>
      <c r="C439" s="17" t="str">
        <f>VLOOKUP(VALUE(B439),Missioni[],2,FALSE)</f>
        <v>Politiche giovanili, sport e tempo libero</v>
      </c>
      <c r="D439" s="17">
        <f>VALUE(CONCATENATE(B439,MID(A439,4,2)))</f>
        <v>601</v>
      </c>
      <c r="E439" s="17" t="str">
        <f>VLOOKUP(D439,Programmi[],3,FALSE)</f>
        <v>Sport e tempo libero</v>
      </c>
      <c r="F439" s="17" t="str">
        <f>MID(A439,7,1)</f>
        <v>2</v>
      </c>
      <c r="G439" t="str">
        <f>VLOOKUP(VALUE(F439),Titoli[],2,FALSE)</f>
        <v>Spese in conto capitale</v>
      </c>
      <c r="H439" s="110">
        <v>10564</v>
      </c>
      <c r="I439" s="8">
        <v>0</v>
      </c>
      <c r="J439" s="9" t="s">
        <v>758</v>
      </c>
      <c r="K439" s="142">
        <v>60500</v>
      </c>
      <c r="L439" s="151">
        <v>15000</v>
      </c>
      <c r="M439" s="151">
        <v>15000</v>
      </c>
      <c r="N439" s="151">
        <v>20000</v>
      </c>
      <c r="O439" s="151">
        <v>20000</v>
      </c>
      <c r="P439" t="s">
        <v>31</v>
      </c>
    </row>
    <row r="440" spans="1:16" s="17" customFormat="1" x14ac:dyDescent="0.25">
      <c r="A440" t="s">
        <v>759</v>
      </c>
      <c r="B440" s="17" t="str">
        <f>MID(A440,1,2)</f>
        <v>04</v>
      </c>
      <c r="C440" s="17" t="str">
        <f>VLOOKUP(VALUE(B440),Missioni[],2,FALSE)</f>
        <v>Istruzione e diritto allo studio</v>
      </c>
      <c r="D440" s="17">
        <f>VALUE(CONCATENATE(B440,MID(A440,4,2)))</f>
        <v>402</v>
      </c>
      <c r="E440" s="17" t="str">
        <f>VLOOKUP(D440,Programmi[],3,FALSE)</f>
        <v>Altri ordini di istruzione non universitaria</v>
      </c>
      <c r="F440" s="17" t="str">
        <f>MID(A440,7,1)</f>
        <v>2</v>
      </c>
      <c r="G440" t="str">
        <f>VLOOKUP(VALUE(F440),Titoli[],2,FALSE)</f>
        <v>Spese in conto capitale</v>
      </c>
      <c r="H440" s="110">
        <v>10568</v>
      </c>
      <c r="I440" s="8">
        <v>0</v>
      </c>
      <c r="J440" s="9" t="s">
        <v>760</v>
      </c>
      <c r="K440" s="142">
        <v>500</v>
      </c>
      <c r="L440" s="151">
        <v>2000</v>
      </c>
      <c r="M440" s="151">
        <v>2500</v>
      </c>
      <c r="N440" s="151">
        <v>2500</v>
      </c>
      <c r="O440" s="151">
        <v>2500</v>
      </c>
      <c r="P440" t="s">
        <v>31</v>
      </c>
    </row>
    <row r="441" spans="1:16" s="17" customFormat="1" x14ac:dyDescent="0.25">
      <c r="A441" t="s">
        <v>762</v>
      </c>
      <c r="B441" s="17" t="str">
        <f>MID(A441,1,2)</f>
        <v>01</v>
      </c>
      <c r="C441" s="17" t="str">
        <f>VLOOKUP(VALUE(B441),Missioni[],2,FALSE)</f>
        <v xml:space="preserve">Servizi istituzionali,  generali e di gestione </v>
      </c>
      <c r="D441" s="17">
        <f>VALUE(CONCATENATE(B441,MID(A441,4,2)))</f>
        <v>106</v>
      </c>
      <c r="E441" s="17" t="str">
        <f>VLOOKUP(D441,Programmi[],3,FALSE)</f>
        <v>Ufficio tecnico</v>
      </c>
      <c r="F441" s="17" t="str">
        <f>MID(A441,7,1)</f>
        <v>2</v>
      </c>
      <c r="G441" t="str">
        <f>VLOOKUP(VALUE(F441),Titoli[],2,FALSE)</f>
        <v>Spese in conto capitale</v>
      </c>
      <c r="H441" s="110">
        <v>10577</v>
      </c>
      <c r="I441" s="8">
        <v>0</v>
      </c>
      <c r="J441" s="9" t="s">
        <v>763</v>
      </c>
      <c r="K441" s="142">
        <v>1000</v>
      </c>
      <c r="L441" s="151">
        <v>600</v>
      </c>
      <c r="M441" s="151">
        <v>600</v>
      </c>
      <c r="N441" s="151">
        <v>600</v>
      </c>
      <c r="O441" s="151">
        <v>600</v>
      </c>
      <c r="P441" t="s">
        <v>7654</v>
      </c>
    </row>
    <row r="442" spans="1:16" s="17" customFormat="1" x14ac:dyDescent="0.25">
      <c r="A442" t="s">
        <v>764</v>
      </c>
      <c r="B442" s="17" t="str">
        <f>MID(A442,1,2)</f>
        <v>06</v>
      </c>
      <c r="C442" s="17" t="str">
        <f>VLOOKUP(VALUE(B442),Missioni[],2,FALSE)</f>
        <v>Politiche giovanili, sport e tempo libero</v>
      </c>
      <c r="D442" s="17">
        <f>VALUE(CONCATENATE(B442,MID(A442,4,2)))</f>
        <v>601</v>
      </c>
      <c r="E442" s="17" t="str">
        <f>VLOOKUP(D442,Programmi[],3,FALSE)</f>
        <v>Sport e tempo libero</v>
      </c>
      <c r="F442" s="17" t="str">
        <f>MID(A442,7,1)</f>
        <v>2</v>
      </c>
      <c r="G442" t="str">
        <f>VLOOKUP(VALUE(F442),Titoli[],2,FALSE)</f>
        <v>Spese in conto capitale</v>
      </c>
      <c r="H442" s="110">
        <v>10613</v>
      </c>
      <c r="I442" s="8">
        <v>0</v>
      </c>
      <c r="J442" s="9" t="s">
        <v>765</v>
      </c>
      <c r="K442" s="142">
        <v>2348466.0299999998</v>
      </c>
      <c r="L442" s="151">
        <v>238700</v>
      </c>
      <c r="M442" s="151">
        <v>0</v>
      </c>
      <c r="N442" s="151">
        <v>0</v>
      </c>
      <c r="O442" s="151"/>
      <c r="P442" t="s">
        <v>7654</v>
      </c>
    </row>
    <row r="443" spans="1:16" s="17" customFormat="1" x14ac:dyDescent="0.25">
      <c r="A443" t="s">
        <v>764</v>
      </c>
      <c r="B443" s="17" t="str">
        <f>MID(A443,1,2)</f>
        <v>06</v>
      </c>
      <c r="C443" s="17" t="str">
        <f>VLOOKUP(VALUE(B443),Missioni[],2,FALSE)</f>
        <v>Politiche giovanili, sport e tempo libero</v>
      </c>
      <c r="D443" s="17">
        <f>VALUE(CONCATENATE(B443,MID(A443,4,2)))</f>
        <v>601</v>
      </c>
      <c r="E443" s="17" t="str">
        <f>VLOOKUP(D443,Programmi[],3,FALSE)</f>
        <v>Sport e tempo libero</v>
      </c>
      <c r="F443" s="17" t="str">
        <f>MID(A443,7,1)</f>
        <v>2</v>
      </c>
      <c r="G443" t="str">
        <f>VLOOKUP(VALUE(F443),Titoli[],2,FALSE)</f>
        <v>Spese in conto capitale</v>
      </c>
      <c r="H443" s="110">
        <v>10615</v>
      </c>
      <c r="I443" s="8">
        <v>0</v>
      </c>
      <c r="J443" s="9" t="s">
        <v>766</v>
      </c>
      <c r="K443" s="142"/>
      <c r="L443" s="151"/>
      <c r="M443" s="151"/>
      <c r="N443" s="151"/>
      <c r="O443" s="151"/>
      <c r="P443" t="s">
        <v>7654</v>
      </c>
    </row>
    <row r="444" spans="1:16" s="17" customFormat="1" x14ac:dyDescent="0.25">
      <c r="A444" t="s">
        <v>7424</v>
      </c>
      <c r="B444" s="17" t="str">
        <f>MID(A444,1,2)</f>
        <v>01</v>
      </c>
      <c r="C444" s="17" t="str">
        <f>VLOOKUP(VALUE(B444),Missioni[],2,FALSE)</f>
        <v xml:space="preserve">Servizi istituzionali,  generali e di gestione </v>
      </c>
      <c r="D444" s="17">
        <f>VALUE(CONCATENATE(B444,MID(A444,4,2)))</f>
        <v>102</v>
      </c>
      <c r="E444" s="17" t="str">
        <f>VLOOKUP(D444,Programmi[],3,FALSE)</f>
        <v xml:space="preserve">Segreteria generale </v>
      </c>
      <c r="F444" s="17" t="str">
        <f>MID(A444,7,1)</f>
        <v>2</v>
      </c>
      <c r="G444" t="str">
        <f>VLOOKUP(VALUE(F444),Titoli[],2,FALSE)</f>
        <v>Spese in conto capitale</v>
      </c>
      <c r="H444" s="110">
        <v>10616</v>
      </c>
      <c r="I444" s="8"/>
      <c r="J444" s="9" t="s">
        <v>7423</v>
      </c>
      <c r="K444" s="142"/>
      <c r="L444" s="151"/>
      <c r="M444" s="151"/>
      <c r="N444" s="151"/>
      <c r="O444" s="151"/>
      <c r="P444" t="s">
        <v>7654</v>
      </c>
    </row>
    <row r="445" spans="1:16" s="17" customFormat="1" x14ac:dyDescent="0.25">
      <c r="A445" t="s">
        <v>764</v>
      </c>
      <c r="B445" s="17" t="str">
        <f>MID(A445,1,2)</f>
        <v>06</v>
      </c>
      <c r="C445" s="17" t="str">
        <f>VLOOKUP(VALUE(B445),Missioni[],2,FALSE)</f>
        <v>Politiche giovanili, sport e tempo libero</v>
      </c>
      <c r="D445" s="17">
        <f>VALUE(CONCATENATE(B445,MID(A445,4,2)))</f>
        <v>601</v>
      </c>
      <c r="E445" s="17" t="str">
        <f>VLOOKUP(D445,Programmi[],3,FALSE)</f>
        <v>Sport e tempo libero</v>
      </c>
      <c r="F445" s="17" t="str">
        <f>MID(A445,7,1)</f>
        <v>2</v>
      </c>
      <c r="G445" t="str">
        <f>VLOOKUP(VALUE(F445),Titoli[],2,FALSE)</f>
        <v>Spese in conto capitale</v>
      </c>
      <c r="H445" s="110">
        <v>10617</v>
      </c>
      <c r="I445" s="8"/>
      <c r="J445" s="9" t="s">
        <v>7431</v>
      </c>
      <c r="K445" s="142"/>
      <c r="L445" s="151"/>
      <c r="M445" s="151"/>
      <c r="N445" s="151"/>
      <c r="O445" s="151"/>
      <c r="P445" t="s">
        <v>7654</v>
      </c>
    </row>
    <row r="446" spans="1:16" s="17" customFormat="1" x14ac:dyDescent="0.25">
      <c r="A446" t="s">
        <v>767</v>
      </c>
      <c r="B446" s="17" t="str">
        <f>MID(A446,1,2)</f>
        <v>09</v>
      </c>
      <c r="C446" s="17" t="str">
        <f>VLOOKUP(VALUE(B446),Missioni[],2,FALSE)</f>
        <v>Sviluppo sostenibile e tutela del territorio e dell'ambiente</v>
      </c>
      <c r="D446" s="17">
        <f>VALUE(CONCATENATE(B446,MID(A446,4,2)))</f>
        <v>905</v>
      </c>
      <c r="E446" s="17" t="str">
        <f>VLOOKUP(D446,Programmi[],3,FALSE)</f>
        <v>Aree protette, parchi naturali, protezione naturalistica e forestazione</v>
      </c>
      <c r="F446" s="17" t="str">
        <f>MID(A446,7,1)</f>
        <v>2</v>
      </c>
      <c r="G446" t="str">
        <f>VLOOKUP(VALUE(F446),Titoli[],2,FALSE)</f>
        <v>Spese in conto capitale</v>
      </c>
      <c r="H446" s="110">
        <v>10871</v>
      </c>
      <c r="I446" s="8">
        <v>0</v>
      </c>
      <c r="J446" s="9" t="s">
        <v>768</v>
      </c>
      <c r="K446" s="142">
        <v>75894.679999999993</v>
      </c>
      <c r="L446" s="151">
        <v>45000</v>
      </c>
      <c r="M446" s="151">
        <v>40000</v>
      </c>
      <c r="N446" s="151">
        <v>10000</v>
      </c>
      <c r="O446" s="151">
        <v>10000</v>
      </c>
      <c r="P446" t="s">
        <v>7654</v>
      </c>
    </row>
    <row r="447" spans="1:16" s="17" customFormat="1" x14ac:dyDescent="0.25">
      <c r="A447" t="s">
        <v>769</v>
      </c>
      <c r="B447" s="17" t="str">
        <f>MID(A447,1,2)</f>
        <v>09</v>
      </c>
      <c r="C447" s="17" t="str">
        <f>VLOOKUP(VALUE(B447),Missioni[],2,FALSE)</f>
        <v>Sviluppo sostenibile e tutela del territorio e dell'ambiente</v>
      </c>
      <c r="D447" s="17">
        <f>VALUE(CONCATENATE(B447,MID(A447,4,2)))</f>
        <v>905</v>
      </c>
      <c r="E447" s="17" t="str">
        <f>VLOOKUP(D447,Programmi[],3,FALSE)</f>
        <v>Aree protette, parchi naturali, protezione naturalistica e forestazione</v>
      </c>
      <c r="F447" s="17" t="str">
        <f>MID(A447,7,1)</f>
        <v>2</v>
      </c>
      <c r="G447" t="str">
        <f>VLOOKUP(VALUE(F447),Titoli[],2,FALSE)</f>
        <v>Spese in conto capitale</v>
      </c>
      <c r="H447" s="110">
        <v>10872</v>
      </c>
      <c r="I447" s="8">
        <v>0</v>
      </c>
      <c r="J447" s="9" t="s">
        <v>770</v>
      </c>
      <c r="K447" s="142">
        <v>5000</v>
      </c>
      <c r="L447" s="151">
        <v>8400</v>
      </c>
      <c r="M447" s="151">
        <v>5000</v>
      </c>
      <c r="N447" s="151">
        <v>5000</v>
      </c>
      <c r="O447" s="151">
        <v>5000</v>
      </c>
      <c r="P447" t="s">
        <v>7654</v>
      </c>
    </row>
    <row r="448" spans="1:16" s="17" customFormat="1" ht="30" x14ac:dyDescent="0.25">
      <c r="A448" t="s">
        <v>767</v>
      </c>
      <c r="B448" s="17" t="str">
        <f>MID(A448,1,2)</f>
        <v>09</v>
      </c>
      <c r="C448" s="17" t="str">
        <f>VLOOKUP(VALUE(B448),Missioni[],2,FALSE)</f>
        <v>Sviluppo sostenibile e tutela del territorio e dell'ambiente</v>
      </c>
      <c r="D448" s="17">
        <f>VALUE(CONCATENATE(B448,MID(A448,4,2)))</f>
        <v>905</v>
      </c>
      <c r="E448" s="17" t="str">
        <f>VLOOKUP(D448,Programmi[],3,FALSE)</f>
        <v>Aree protette, parchi naturali, protezione naturalistica e forestazione</v>
      </c>
      <c r="F448" s="17" t="str">
        <f>MID(A448,7,1)</f>
        <v>2</v>
      </c>
      <c r="G448" t="str">
        <f>VLOOKUP(VALUE(F448),Titoli[],2,FALSE)</f>
        <v>Spese in conto capitale</v>
      </c>
      <c r="H448" s="110">
        <v>10877</v>
      </c>
      <c r="I448" s="8">
        <v>0</v>
      </c>
      <c r="J448" s="9" t="s">
        <v>771</v>
      </c>
      <c r="K448" s="142">
        <v>5000</v>
      </c>
      <c r="L448" s="151">
        <v>5000</v>
      </c>
      <c r="M448" s="151">
        <v>5000</v>
      </c>
      <c r="N448" s="151">
        <v>5000</v>
      </c>
      <c r="O448" s="151">
        <v>5000</v>
      </c>
      <c r="P448" t="s">
        <v>7654</v>
      </c>
    </row>
    <row r="449" spans="1:16" s="17" customFormat="1" x14ac:dyDescent="0.25">
      <c r="A449" t="s">
        <v>772</v>
      </c>
      <c r="B449" s="17" t="str">
        <f>MID(A449,1,2)</f>
        <v>09</v>
      </c>
      <c r="C449" s="17" t="str">
        <f>VLOOKUP(VALUE(B449),Missioni[],2,FALSE)</f>
        <v>Sviluppo sostenibile e tutela del territorio e dell'ambiente</v>
      </c>
      <c r="D449" s="17">
        <f>VALUE(CONCATENATE(B449,MID(A449,4,2)))</f>
        <v>905</v>
      </c>
      <c r="E449" s="17" t="str">
        <f>VLOOKUP(D449,Programmi[],3,FALSE)</f>
        <v>Aree protette, parchi naturali, protezione naturalistica e forestazione</v>
      </c>
      <c r="F449" s="17" t="str">
        <f>MID(A449,7,1)</f>
        <v>2</v>
      </c>
      <c r="G449" t="str">
        <f>VLOOKUP(VALUE(F449),Titoli[],2,FALSE)</f>
        <v>Spese in conto capitale</v>
      </c>
      <c r="H449" s="110">
        <v>10955</v>
      </c>
      <c r="I449" s="8">
        <v>0</v>
      </c>
      <c r="J449" s="9" t="s">
        <v>773</v>
      </c>
      <c r="K449" s="142">
        <v>0</v>
      </c>
      <c r="L449" s="151"/>
      <c r="M449" s="151"/>
      <c r="N449" s="151"/>
      <c r="O449" s="151"/>
      <c r="P449" t="s">
        <v>7654</v>
      </c>
    </row>
    <row r="450" spans="1:16" s="17" customFormat="1" x14ac:dyDescent="0.25">
      <c r="A450" t="s">
        <v>7685</v>
      </c>
      <c r="B450" s="17" t="str">
        <f>MID(A450,1,2)</f>
        <v>08</v>
      </c>
      <c r="C450" s="17" t="str">
        <f>VLOOKUP(VALUE(B450),Missioni[],2,FALSE)</f>
        <v>Assetto del territorio ed edilizia abitativa</v>
      </c>
      <c r="D450" s="17">
        <f>VALUE(CONCATENATE(B450,MID(A450,4,2)))</f>
        <v>801</v>
      </c>
      <c r="E450" s="17" t="str">
        <f>VLOOKUP(D450,Programmi[],3,FALSE)</f>
        <v>Urbanistica e assetto del territorio</v>
      </c>
      <c r="F450" s="17" t="str">
        <f>MID(A450,7,1)</f>
        <v>2</v>
      </c>
      <c r="G450" t="str">
        <f>VLOOKUP(VALUE(F450),Titoli[],2,FALSE)</f>
        <v>Spese in conto capitale</v>
      </c>
      <c r="H450" s="110">
        <v>10960</v>
      </c>
      <c r="I450" s="8">
        <v>0</v>
      </c>
      <c r="J450" s="9" t="s">
        <v>7684</v>
      </c>
      <c r="K450" s="142"/>
      <c r="L450" s="151">
        <v>13831.4</v>
      </c>
      <c r="M450" s="151">
        <v>5000</v>
      </c>
      <c r="N450" s="151">
        <v>5000</v>
      </c>
      <c r="O450" s="151">
        <v>5000</v>
      </c>
      <c r="P450" t="s">
        <v>7654</v>
      </c>
    </row>
    <row r="451" spans="1:16" s="17" customFormat="1" x14ac:dyDescent="0.25">
      <c r="A451" t="s">
        <v>764</v>
      </c>
      <c r="B451" s="17" t="str">
        <f>MID(A451,1,2)</f>
        <v>06</v>
      </c>
      <c r="C451" s="17" t="str">
        <f>VLOOKUP(VALUE(B451),Missioni[],2,FALSE)</f>
        <v>Politiche giovanili, sport e tempo libero</v>
      </c>
      <c r="D451" s="17">
        <f>VALUE(CONCATENATE(B451,MID(A451,4,2)))</f>
        <v>601</v>
      </c>
      <c r="E451" s="17" t="str">
        <f>VLOOKUP(D451,Programmi[],3,FALSE)</f>
        <v>Sport e tempo libero</v>
      </c>
      <c r="F451" s="17" t="str">
        <f>MID(A451,7,1)</f>
        <v>2</v>
      </c>
      <c r="G451" t="str">
        <f>VLOOKUP(VALUE(F451),Titoli[],2,FALSE)</f>
        <v>Spese in conto capitale</v>
      </c>
      <c r="H451" s="110">
        <v>10980</v>
      </c>
      <c r="I451" s="8">
        <v>0</v>
      </c>
      <c r="J451" s="9" t="s">
        <v>7637</v>
      </c>
      <c r="K451" s="142"/>
      <c r="L451" s="151">
        <v>0</v>
      </c>
      <c r="M451" s="151">
        <v>1130000</v>
      </c>
      <c r="N451" s="151">
        <v>0</v>
      </c>
      <c r="O451" s="151">
        <v>0</v>
      </c>
      <c r="P451" t="s">
        <v>7654</v>
      </c>
    </row>
    <row r="452" spans="1:16" s="17" customFormat="1" ht="30" x14ac:dyDescent="0.25">
      <c r="A452" t="s">
        <v>764</v>
      </c>
      <c r="B452" s="17" t="str">
        <f>MID(A452,1,2)</f>
        <v>06</v>
      </c>
      <c r="C452" s="17" t="str">
        <f>VLOOKUP(VALUE(B452),Missioni[],2,FALSE)</f>
        <v>Politiche giovanili, sport e tempo libero</v>
      </c>
      <c r="D452" s="17">
        <f>VALUE(CONCATENATE(B452,MID(A452,4,2)))</f>
        <v>601</v>
      </c>
      <c r="E452" s="17" t="str">
        <f>VLOOKUP(D452,Programmi[],3,FALSE)</f>
        <v>Sport e tempo libero</v>
      </c>
      <c r="F452" s="17" t="str">
        <f>MID(A452,7,1)</f>
        <v>2</v>
      </c>
      <c r="G452" t="str">
        <f>VLOOKUP(VALUE(F452),Titoli[],2,FALSE)</f>
        <v>Spese in conto capitale</v>
      </c>
      <c r="H452" s="110">
        <v>10981</v>
      </c>
      <c r="I452" s="8">
        <v>0</v>
      </c>
      <c r="J452" s="9" t="s">
        <v>864</v>
      </c>
      <c r="K452" s="142"/>
      <c r="L452" s="151"/>
      <c r="M452" s="151"/>
      <c r="N452" s="151"/>
      <c r="O452" s="151"/>
      <c r="P452" t="s">
        <v>7654</v>
      </c>
    </row>
    <row r="453" spans="1:16" s="17" customFormat="1" x14ac:dyDescent="0.25">
      <c r="A453" t="s">
        <v>775</v>
      </c>
      <c r="B453" s="17" t="str">
        <f>MID(A453,1,2)</f>
        <v>04</v>
      </c>
      <c r="C453" s="17" t="str">
        <f>VLOOKUP(VALUE(B453),Missioni[],2,FALSE)</f>
        <v>Istruzione e diritto allo studio</v>
      </c>
      <c r="D453" s="17">
        <f>VALUE(CONCATENATE(B453,MID(A453,4,2)))</f>
        <v>401</v>
      </c>
      <c r="E453" s="17" t="str">
        <f>VLOOKUP(D453,Programmi[],3,FALSE)</f>
        <v xml:space="preserve"> Istruzione prescolastica</v>
      </c>
      <c r="F453" s="17" t="str">
        <f>MID(A453,7,1)</f>
        <v>2</v>
      </c>
      <c r="G453" t="str">
        <f>VLOOKUP(VALUE(F453),Titoli[],2,FALSE)</f>
        <v>Spese in conto capitale</v>
      </c>
      <c r="H453" s="110">
        <v>10983</v>
      </c>
      <c r="I453" s="8">
        <v>0</v>
      </c>
      <c r="J453" s="9" t="s">
        <v>7582</v>
      </c>
      <c r="K453" s="142">
        <v>2000</v>
      </c>
      <c r="L453" s="151">
        <v>5500</v>
      </c>
      <c r="M453" s="151">
        <v>2000</v>
      </c>
      <c r="N453" s="151">
        <v>2000</v>
      </c>
      <c r="O453" s="151">
        <v>2000</v>
      </c>
      <c r="P453" t="s">
        <v>33</v>
      </c>
    </row>
    <row r="454" spans="1:16" s="17" customFormat="1" x14ac:dyDescent="0.25">
      <c r="A454" t="s">
        <v>775</v>
      </c>
      <c r="B454" s="17" t="str">
        <f>MID(A454,1,2)</f>
        <v>04</v>
      </c>
      <c r="C454" s="17" t="str">
        <f>VLOOKUP(VALUE(B454),Missioni[],2,FALSE)</f>
        <v>Istruzione e diritto allo studio</v>
      </c>
      <c r="D454" s="17">
        <f>VALUE(CONCATENATE(B454,MID(A454,4,2)))</f>
        <v>401</v>
      </c>
      <c r="E454" s="17" t="str">
        <f>VLOOKUP(D454,Programmi[],3,FALSE)</f>
        <v xml:space="preserve"> Istruzione prescolastica</v>
      </c>
      <c r="F454" s="17" t="str">
        <f>MID(A454,7,1)</f>
        <v>2</v>
      </c>
      <c r="G454" t="str">
        <f>VLOOKUP(VALUE(F454),Titoli[],2,FALSE)</f>
        <v>Spese in conto capitale</v>
      </c>
      <c r="H454" s="110">
        <v>10984</v>
      </c>
      <c r="I454" s="8">
        <v>0</v>
      </c>
      <c r="J454" s="9" t="s">
        <v>865</v>
      </c>
      <c r="K454" s="142"/>
      <c r="L454" s="151"/>
      <c r="M454" s="151"/>
      <c r="N454" s="151"/>
      <c r="O454" s="151"/>
      <c r="P454" t="s">
        <v>7654</v>
      </c>
    </row>
    <row r="455" spans="1:16" s="17" customFormat="1" x14ac:dyDescent="0.25">
      <c r="A455" t="s">
        <v>761</v>
      </c>
      <c r="B455" s="17" t="str">
        <f>MID(A455,1,2)</f>
        <v>08</v>
      </c>
      <c r="C455" s="17" t="str">
        <f>VLOOKUP(VALUE(B455),Missioni[],2,FALSE)</f>
        <v>Assetto del territorio ed edilizia abitativa</v>
      </c>
      <c r="D455" s="17">
        <f>VALUE(CONCATENATE(B455,MID(A455,4,2)))</f>
        <v>802</v>
      </c>
      <c r="E455" s="17" t="str">
        <f>VLOOKUP(D455,Programmi[],3,FALSE)</f>
        <v>Edilizia residenziale pubblica e locale e piani di edilizia economico-popolare</v>
      </c>
      <c r="F455" s="17" t="str">
        <f>MID(A455,7,1)</f>
        <v>2</v>
      </c>
      <c r="G455" t="str">
        <f>VLOOKUP(VALUE(F455),Titoli[],2,FALSE)</f>
        <v>Spese in conto capitale</v>
      </c>
      <c r="H455" s="110">
        <v>11400</v>
      </c>
      <c r="I455" s="8">
        <v>0</v>
      </c>
      <c r="J455" s="9" t="s">
        <v>776</v>
      </c>
      <c r="K455" s="142">
        <v>75500</v>
      </c>
      <c r="L455" s="151">
        <v>10000</v>
      </c>
      <c r="M455" s="151">
        <v>10000</v>
      </c>
      <c r="N455" s="151">
        <v>10000</v>
      </c>
      <c r="O455" s="151">
        <v>10000</v>
      </c>
      <c r="P455" t="s">
        <v>7654</v>
      </c>
    </row>
    <row r="456" spans="1:16" s="17" customFormat="1" x14ac:dyDescent="0.25">
      <c r="A456" t="s">
        <v>777</v>
      </c>
      <c r="B456" s="17" t="str">
        <f>MID(A456,1,2)</f>
        <v>09</v>
      </c>
      <c r="C456" s="17" t="str">
        <f>VLOOKUP(VALUE(B456),Missioni[],2,FALSE)</f>
        <v>Sviluppo sostenibile e tutela del territorio e dell'ambiente</v>
      </c>
      <c r="D456" s="17">
        <f>VALUE(CONCATENATE(B456,MID(A456,4,2)))</f>
        <v>901</v>
      </c>
      <c r="E456" s="17" t="str">
        <f>VLOOKUP(D456,Programmi[],3,FALSE)</f>
        <v>Difesa del suolo</v>
      </c>
      <c r="F456" s="17" t="str">
        <f>MID(A456,7,1)</f>
        <v>2</v>
      </c>
      <c r="G456" t="str">
        <f>VLOOKUP(VALUE(F456),Titoli[],2,FALSE)</f>
        <v>Spese in conto capitale</v>
      </c>
      <c r="H456" s="110">
        <v>11451</v>
      </c>
      <c r="I456" s="8">
        <v>0</v>
      </c>
      <c r="J456" s="9" t="s">
        <v>778</v>
      </c>
      <c r="K456" s="142">
        <v>107640</v>
      </c>
      <c r="L456" s="151"/>
      <c r="M456" s="151"/>
      <c r="N456" s="151"/>
      <c r="O456" s="151"/>
      <c r="P456" t="s">
        <v>7654</v>
      </c>
    </row>
    <row r="457" spans="1:16" s="17" customFormat="1" x14ac:dyDescent="0.25">
      <c r="A457" t="s">
        <v>779</v>
      </c>
      <c r="B457" s="17" t="str">
        <f>MID(A457,1,2)</f>
        <v>10</v>
      </c>
      <c r="C457" s="17" t="str">
        <f>VLOOKUP(VALUE(B457),Missioni[],2,FALSE)</f>
        <v>Trasporti e diritto alla mobilità</v>
      </c>
      <c r="D457" s="17">
        <f>VALUE(CONCATENATE(B457,MID(A457,4,2)))</f>
        <v>1005</v>
      </c>
      <c r="E457" s="17" t="str">
        <f>VLOOKUP(D457,Programmi[],3,FALSE)</f>
        <v>Viabilità e infrastrutture stradali</v>
      </c>
      <c r="F457" s="17" t="str">
        <f>MID(A457,7,1)</f>
        <v>2</v>
      </c>
      <c r="G457" t="str">
        <f>VLOOKUP(VALUE(F457),Titoli[],2,FALSE)</f>
        <v>Spese in conto capitale</v>
      </c>
      <c r="H457" s="110">
        <v>11885</v>
      </c>
      <c r="I457" s="8">
        <v>0</v>
      </c>
      <c r="J457" s="9" t="s">
        <v>7628</v>
      </c>
      <c r="K457" s="142">
        <v>27000</v>
      </c>
      <c r="L457" s="151"/>
      <c r="M457" s="151"/>
      <c r="N457" s="151"/>
      <c r="O457" s="151"/>
      <c r="P457" t="s">
        <v>7654</v>
      </c>
    </row>
    <row r="458" spans="1:16" s="17" customFormat="1" ht="30" x14ac:dyDescent="0.25">
      <c r="A458" t="s">
        <v>779</v>
      </c>
      <c r="B458" s="17" t="str">
        <f>MID(A458,1,2)</f>
        <v>10</v>
      </c>
      <c r="C458" s="17" t="str">
        <f>VLOOKUP(VALUE(B458),Missioni[],2,FALSE)</f>
        <v>Trasporti e diritto alla mobilità</v>
      </c>
      <c r="D458" s="17">
        <f>VALUE(CONCATENATE(B458,MID(A458,4,2)))</f>
        <v>1005</v>
      </c>
      <c r="E458" s="17" t="str">
        <f>VLOOKUP(D458,Programmi[],3,FALSE)</f>
        <v>Viabilità e infrastrutture stradali</v>
      </c>
      <c r="F458" s="17" t="str">
        <f>MID(A458,7,1)</f>
        <v>2</v>
      </c>
      <c r="G458" t="str">
        <f>VLOOKUP(VALUE(F458),Titoli[],2,FALSE)</f>
        <v>Spese in conto capitale</v>
      </c>
      <c r="H458" s="110">
        <v>11886</v>
      </c>
      <c r="I458" s="8">
        <v>0</v>
      </c>
      <c r="J458" s="9" t="s">
        <v>7563</v>
      </c>
      <c r="K458" s="142">
        <v>80000</v>
      </c>
      <c r="L458" s="151">
        <v>73196</v>
      </c>
      <c r="M458" s="151">
        <v>0</v>
      </c>
      <c r="N458" s="151">
        <v>0</v>
      </c>
      <c r="O458" s="151"/>
      <c r="P458" t="s">
        <v>7654</v>
      </c>
    </row>
    <row r="459" spans="1:16" s="17" customFormat="1" ht="30" x14ac:dyDescent="0.25">
      <c r="A459" t="s">
        <v>779</v>
      </c>
      <c r="B459" s="17" t="str">
        <f>MID(A459,1,2)</f>
        <v>10</v>
      </c>
      <c r="C459" s="17" t="str">
        <f>VLOOKUP(VALUE(B459),Missioni[],2,FALSE)</f>
        <v>Trasporti e diritto alla mobilità</v>
      </c>
      <c r="D459" s="17">
        <f>VALUE(CONCATENATE(B459,MID(A459,4,2)))</f>
        <v>1005</v>
      </c>
      <c r="E459" s="17" t="str">
        <f>VLOOKUP(D459,Programmi[],3,FALSE)</f>
        <v>Viabilità e infrastrutture stradali</v>
      </c>
      <c r="F459" s="17" t="str">
        <f>MID(A459,7,1)</f>
        <v>2</v>
      </c>
      <c r="G459" t="str">
        <f>VLOOKUP(VALUE(F459),Titoli[],2,FALSE)</f>
        <v>Spese in conto capitale</v>
      </c>
      <c r="H459" s="110">
        <v>11887</v>
      </c>
      <c r="I459" s="8">
        <v>0</v>
      </c>
      <c r="J459" s="9" t="s">
        <v>7564</v>
      </c>
      <c r="K459" s="142">
        <v>589375</v>
      </c>
      <c r="L459" s="151"/>
      <c r="M459" s="151"/>
      <c r="N459" s="151"/>
      <c r="O459" s="151"/>
      <c r="P459" t="s">
        <v>7654</v>
      </c>
    </row>
    <row r="460" spans="1:16" s="17" customFormat="1" x14ac:dyDescent="0.25">
      <c r="A460" t="s">
        <v>779</v>
      </c>
      <c r="B460" s="17" t="str">
        <f>MID(A460,1,2)</f>
        <v>10</v>
      </c>
      <c r="C460" s="17" t="str">
        <f>VLOOKUP(VALUE(B460),Missioni[],2,FALSE)</f>
        <v>Trasporti e diritto alla mobilità</v>
      </c>
      <c r="D460" s="17">
        <f>VALUE(CONCATENATE(B460,MID(A460,4,2)))</f>
        <v>1005</v>
      </c>
      <c r="E460" s="17" t="str">
        <f>VLOOKUP(D460,Programmi[],3,FALSE)</f>
        <v>Viabilità e infrastrutture stradali</v>
      </c>
      <c r="F460" s="17" t="str">
        <f>MID(A460,7,1)</f>
        <v>2</v>
      </c>
      <c r="G460" t="str">
        <f>VLOOKUP(VALUE(F460),Titoli[],2,FALSE)</f>
        <v>Spese in conto capitale</v>
      </c>
      <c r="H460" s="110">
        <v>11888</v>
      </c>
      <c r="I460" s="8">
        <v>0</v>
      </c>
      <c r="J460" s="9" t="s">
        <v>7529</v>
      </c>
      <c r="K460" s="142"/>
      <c r="L460" s="151">
        <v>0</v>
      </c>
      <c r="M460" s="151"/>
      <c r="N460" s="151">
        <v>780000</v>
      </c>
      <c r="O460" s="151">
        <v>0</v>
      </c>
      <c r="P460" t="s">
        <v>7654</v>
      </c>
    </row>
    <row r="461" spans="1:16" s="17" customFormat="1" ht="30" x14ac:dyDescent="0.25">
      <c r="A461" t="s">
        <v>779</v>
      </c>
      <c r="B461" s="17" t="str">
        <f>MID(A461,1,2)</f>
        <v>10</v>
      </c>
      <c r="C461" s="17" t="str">
        <f>VLOOKUP(VALUE(B461),Missioni[],2,FALSE)</f>
        <v>Trasporti e diritto alla mobilità</v>
      </c>
      <c r="D461" s="17">
        <f>VALUE(CONCATENATE(B461,MID(A461,4,2)))</f>
        <v>1005</v>
      </c>
      <c r="E461" s="17" t="str">
        <f>VLOOKUP(D461,Programmi[],3,FALSE)</f>
        <v>Viabilità e infrastrutture stradali</v>
      </c>
      <c r="F461" s="17" t="str">
        <f>MID(A461,7,1)</f>
        <v>2</v>
      </c>
      <c r="G461" t="str">
        <f>VLOOKUP(VALUE(F461),Titoli[],2,FALSE)</f>
        <v>Spese in conto capitale</v>
      </c>
      <c r="H461" s="110">
        <v>11889</v>
      </c>
      <c r="I461" s="8">
        <v>0</v>
      </c>
      <c r="J461" s="9" t="s">
        <v>866</v>
      </c>
      <c r="K461" s="142">
        <v>254325.08</v>
      </c>
      <c r="L461" s="151"/>
      <c r="M461" s="151"/>
      <c r="N461" s="151"/>
      <c r="O461" s="151"/>
      <c r="P461" t="s">
        <v>7654</v>
      </c>
    </row>
    <row r="462" spans="1:16" s="17" customFormat="1" x14ac:dyDescent="0.25">
      <c r="A462" t="s">
        <v>779</v>
      </c>
      <c r="B462" s="17" t="str">
        <f>MID(A462,1,2)</f>
        <v>10</v>
      </c>
      <c r="C462" s="17" t="str">
        <f>VLOOKUP(VALUE(B462),Missioni[],2,FALSE)</f>
        <v>Trasporti e diritto alla mobilità</v>
      </c>
      <c r="D462" s="17">
        <f>VALUE(CONCATENATE(B462,MID(A462,4,2)))</f>
        <v>1005</v>
      </c>
      <c r="E462" s="17" t="str">
        <f>VLOOKUP(D462,Programmi[],3,FALSE)</f>
        <v>Viabilità e infrastrutture stradali</v>
      </c>
      <c r="F462" s="17" t="str">
        <f>MID(A462,7,1)</f>
        <v>2</v>
      </c>
      <c r="G462" t="str">
        <f>VLOOKUP(VALUE(F462),Titoli[],2,FALSE)</f>
        <v>Spese in conto capitale</v>
      </c>
      <c r="H462" s="110">
        <v>11890</v>
      </c>
      <c r="I462" s="8">
        <v>0</v>
      </c>
      <c r="J462" s="9" t="s">
        <v>7703</v>
      </c>
      <c r="K462" s="142"/>
      <c r="L462" s="151">
        <v>0</v>
      </c>
      <c r="M462" s="151"/>
      <c r="N462" s="151">
        <v>0</v>
      </c>
      <c r="O462" s="151">
        <v>0</v>
      </c>
      <c r="P462" t="s">
        <v>7654</v>
      </c>
    </row>
    <row r="463" spans="1:16" s="17" customFormat="1" ht="30" x14ac:dyDescent="0.25">
      <c r="A463" t="s">
        <v>779</v>
      </c>
      <c r="B463" s="17" t="str">
        <f>MID(A463,1,2)</f>
        <v>10</v>
      </c>
      <c r="C463" s="17" t="str">
        <f>VLOOKUP(VALUE(B463),Missioni[],2,FALSE)</f>
        <v>Trasporti e diritto alla mobilità</v>
      </c>
      <c r="D463" s="17">
        <f>VALUE(CONCATENATE(B463,MID(A463,4,2)))</f>
        <v>1005</v>
      </c>
      <c r="E463" s="17" t="str">
        <f>VLOOKUP(D463,Programmi[],3,FALSE)</f>
        <v>Viabilità e infrastrutture stradali</v>
      </c>
      <c r="F463" s="17" t="str">
        <f>MID(A463,7,1)</f>
        <v>2</v>
      </c>
      <c r="G463" t="str">
        <f>VLOOKUP(VALUE(F463),Titoli[],2,FALSE)</f>
        <v>Spese in conto capitale</v>
      </c>
      <c r="H463" s="110">
        <v>11891</v>
      </c>
      <c r="I463" s="8">
        <v>0</v>
      </c>
      <c r="J463" s="9" t="s">
        <v>780</v>
      </c>
      <c r="K463" s="142"/>
      <c r="L463" s="151"/>
      <c r="M463" s="151"/>
      <c r="N463" s="151"/>
      <c r="O463" s="151"/>
      <c r="P463" t="s">
        <v>7654</v>
      </c>
    </row>
    <row r="464" spans="1:16" s="17" customFormat="1" x14ac:dyDescent="0.25">
      <c r="A464" t="s">
        <v>779</v>
      </c>
      <c r="B464" s="17" t="str">
        <f>MID(A464,1,2)</f>
        <v>10</v>
      </c>
      <c r="C464" s="17" t="str">
        <f>VLOOKUP(VALUE(B464),Missioni[],2,FALSE)</f>
        <v>Trasporti e diritto alla mobilità</v>
      </c>
      <c r="D464" s="17">
        <f>VALUE(CONCATENATE(B464,MID(A464,4,2)))</f>
        <v>1005</v>
      </c>
      <c r="E464" s="17" t="str">
        <f>VLOOKUP(D464,Programmi[],3,FALSE)</f>
        <v>Viabilità e infrastrutture stradali</v>
      </c>
      <c r="F464" s="17" t="str">
        <f>MID(A464,7,1)</f>
        <v>2</v>
      </c>
      <c r="G464" t="str">
        <f>VLOOKUP(VALUE(F464),Titoli[],2,FALSE)</f>
        <v>Spese in conto capitale</v>
      </c>
      <c r="H464" s="110">
        <v>11892</v>
      </c>
      <c r="I464" s="8">
        <v>0</v>
      </c>
      <c r="J464" s="9" t="s">
        <v>781</v>
      </c>
      <c r="K464" s="142"/>
      <c r="L464" s="151"/>
      <c r="M464" s="151"/>
      <c r="N464" s="151"/>
      <c r="O464" s="151"/>
      <c r="P464" t="s">
        <v>7654</v>
      </c>
    </row>
    <row r="465" spans="1:16" s="17" customFormat="1" ht="30" x14ac:dyDescent="0.25">
      <c r="A465" t="s">
        <v>779</v>
      </c>
      <c r="B465" s="17" t="str">
        <f>MID(A465,1,2)</f>
        <v>10</v>
      </c>
      <c r="C465" s="17" t="str">
        <f>VLOOKUP(VALUE(B465),Missioni[],2,FALSE)</f>
        <v>Trasporti e diritto alla mobilità</v>
      </c>
      <c r="D465" s="17">
        <f>VALUE(CONCATENATE(B465,MID(A465,4,2)))</f>
        <v>1005</v>
      </c>
      <c r="E465" s="17" t="str">
        <f>VLOOKUP(D465,Programmi[],3,FALSE)</f>
        <v>Viabilità e infrastrutture stradali</v>
      </c>
      <c r="F465" s="17" t="str">
        <f>MID(A465,7,1)</f>
        <v>2</v>
      </c>
      <c r="G465" t="str">
        <f>VLOOKUP(VALUE(F465),Titoli[],2,FALSE)</f>
        <v>Spese in conto capitale</v>
      </c>
      <c r="H465" s="110">
        <v>11893</v>
      </c>
      <c r="I465" s="8">
        <v>0</v>
      </c>
      <c r="J465" s="9" t="s">
        <v>867</v>
      </c>
      <c r="K465" s="142"/>
      <c r="L465" s="151"/>
      <c r="M465" s="151"/>
      <c r="N465" s="151"/>
      <c r="O465" s="151"/>
      <c r="P465" t="s">
        <v>7654</v>
      </c>
    </row>
    <row r="466" spans="1:16" s="17" customFormat="1" x14ac:dyDescent="0.25">
      <c r="A466" t="s">
        <v>725</v>
      </c>
      <c r="B466" s="17" t="str">
        <f>MID(A466,1,2)</f>
        <v>08</v>
      </c>
      <c r="C466" s="17" t="str">
        <f>VLOOKUP(VALUE(B466),Missioni[],2,FALSE)</f>
        <v>Assetto del territorio ed edilizia abitativa</v>
      </c>
      <c r="D466" s="17">
        <f>VALUE(CONCATENATE(B466,MID(A466,4,2)))</f>
        <v>801</v>
      </c>
      <c r="E466" s="17" t="str">
        <f>VLOOKUP(D466,Programmi[],3,FALSE)</f>
        <v>Urbanistica e assetto del territorio</v>
      </c>
      <c r="F466" s="17" t="str">
        <f>MID(A466,7,1)</f>
        <v>2</v>
      </c>
      <c r="G466" t="str">
        <f>VLOOKUP(VALUE(F466),Titoli[],2,FALSE)</f>
        <v>Spese in conto capitale</v>
      </c>
      <c r="H466" s="110">
        <v>11899</v>
      </c>
      <c r="I466" s="8">
        <v>0</v>
      </c>
      <c r="J466" s="9" t="s">
        <v>783</v>
      </c>
      <c r="K466" s="142">
        <v>5000</v>
      </c>
      <c r="L466" s="151">
        <v>5000</v>
      </c>
      <c r="M466" s="151">
        <v>5000</v>
      </c>
      <c r="N466" s="151">
        <v>5000</v>
      </c>
      <c r="O466" s="151">
        <v>5000</v>
      </c>
      <c r="P466" t="s">
        <v>7654</v>
      </c>
    </row>
    <row r="467" spans="1:16" s="17" customFormat="1" x14ac:dyDescent="0.25">
      <c r="A467" t="s">
        <v>725</v>
      </c>
      <c r="B467" s="17" t="str">
        <f>MID(A467,1,2)</f>
        <v>08</v>
      </c>
      <c r="C467" s="17" t="str">
        <f>VLOOKUP(VALUE(B467),Missioni[],2,FALSE)</f>
        <v>Assetto del territorio ed edilizia abitativa</v>
      </c>
      <c r="D467" s="17">
        <f>VALUE(CONCATENATE(B467,MID(A467,4,2)))</f>
        <v>801</v>
      </c>
      <c r="E467" s="17" t="str">
        <f>VLOOKUP(D467,Programmi[],3,FALSE)</f>
        <v>Urbanistica e assetto del territorio</v>
      </c>
      <c r="F467" s="17" t="str">
        <f>MID(A467,7,1)</f>
        <v>2</v>
      </c>
      <c r="G467" t="str">
        <f>VLOOKUP(VALUE(F467),Titoli[],2,FALSE)</f>
        <v>Spese in conto capitale</v>
      </c>
      <c r="H467" s="110">
        <v>11900</v>
      </c>
      <c r="I467" s="8">
        <v>0</v>
      </c>
      <c r="J467" s="9" t="s">
        <v>784</v>
      </c>
      <c r="K467" s="142"/>
      <c r="L467" s="151"/>
      <c r="M467" s="151"/>
      <c r="N467" s="151"/>
      <c r="O467" s="151"/>
      <c r="P467" t="s">
        <v>7654</v>
      </c>
    </row>
    <row r="468" spans="1:16" s="17" customFormat="1" ht="30" x14ac:dyDescent="0.25">
      <c r="A468" t="s">
        <v>779</v>
      </c>
      <c r="B468" s="17" t="str">
        <f>MID(A468,1,2)</f>
        <v>10</v>
      </c>
      <c r="C468" s="17" t="str">
        <f>VLOOKUP(VALUE(B468),Missioni[],2,FALSE)</f>
        <v>Trasporti e diritto alla mobilità</v>
      </c>
      <c r="D468" s="17">
        <f>VALUE(CONCATENATE(B468,MID(A468,4,2)))</f>
        <v>1005</v>
      </c>
      <c r="E468" s="17" t="str">
        <f>VLOOKUP(D468,Programmi[],3,FALSE)</f>
        <v>Viabilità e infrastrutture stradali</v>
      </c>
      <c r="F468" s="17" t="str">
        <f>MID(A468,7,1)</f>
        <v>2</v>
      </c>
      <c r="G468" t="str">
        <f>VLOOKUP(VALUE(F468),Titoli[],2,FALSE)</f>
        <v>Spese in conto capitale</v>
      </c>
      <c r="H468" s="110">
        <v>11902</v>
      </c>
      <c r="I468" s="8">
        <v>0</v>
      </c>
      <c r="J468" s="9" t="s">
        <v>868</v>
      </c>
      <c r="K468" s="142"/>
      <c r="L468" s="151"/>
      <c r="M468" s="151"/>
      <c r="N468" s="151"/>
      <c r="O468" s="151"/>
      <c r="P468" t="s">
        <v>7654</v>
      </c>
    </row>
    <row r="469" spans="1:16" s="17" customFormat="1" x14ac:dyDescent="0.25">
      <c r="A469" t="s">
        <v>779</v>
      </c>
      <c r="B469" s="17" t="str">
        <f>MID(A469,1,2)</f>
        <v>10</v>
      </c>
      <c r="C469" s="17" t="str">
        <f>VLOOKUP(VALUE(B469),Missioni[],2,FALSE)</f>
        <v>Trasporti e diritto alla mobilità</v>
      </c>
      <c r="D469" s="17">
        <f>VALUE(CONCATENATE(B469,MID(A469,4,2)))</f>
        <v>1005</v>
      </c>
      <c r="E469" s="17" t="str">
        <f>VLOOKUP(D469,Programmi[],3,FALSE)</f>
        <v>Viabilità e infrastrutture stradali</v>
      </c>
      <c r="F469" s="17" t="str">
        <f>MID(A469,7,1)</f>
        <v>2</v>
      </c>
      <c r="G469" t="str">
        <f>VLOOKUP(VALUE(F469),Titoli[],2,FALSE)</f>
        <v>Spese in conto capitale</v>
      </c>
      <c r="H469" s="110">
        <v>11903</v>
      </c>
      <c r="I469" s="8">
        <v>0</v>
      </c>
      <c r="J469" s="9" t="s">
        <v>7719</v>
      </c>
      <c r="K469" s="142"/>
      <c r="L469" s="151">
        <v>250000</v>
      </c>
      <c r="M469" s="151">
        <v>280000</v>
      </c>
      <c r="N469" s="151">
        <v>0</v>
      </c>
      <c r="O469" s="151"/>
      <c r="P469" t="s">
        <v>7654</v>
      </c>
    </row>
    <row r="470" spans="1:16" s="17" customFormat="1" x14ac:dyDescent="0.25">
      <c r="A470" t="s">
        <v>779</v>
      </c>
      <c r="B470" s="17" t="str">
        <f>MID(A470,1,2)</f>
        <v>10</v>
      </c>
      <c r="C470" s="17" t="str">
        <f>VLOOKUP(VALUE(B470),Missioni[],2,FALSE)</f>
        <v>Trasporti e diritto alla mobilità</v>
      </c>
      <c r="D470" s="17">
        <f>VALUE(CONCATENATE(B470,MID(A470,4,2)))</f>
        <v>1005</v>
      </c>
      <c r="E470" s="17" t="str">
        <f>VLOOKUP(D470,Programmi[],3,FALSE)</f>
        <v>Viabilità e infrastrutture stradali</v>
      </c>
      <c r="F470" s="17" t="str">
        <f>MID(A470,7,1)</f>
        <v>2</v>
      </c>
      <c r="G470" t="str">
        <f>VLOOKUP(VALUE(F470),Titoli[],2,FALSE)</f>
        <v>Spese in conto capitale</v>
      </c>
      <c r="H470" s="110">
        <v>11904</v>
      </c>
      <c r="I470" s="8">
        <v>0</v>
      </c>
      <c r="J470" s="9" t="s">
        <v>7631</v>
      </c>
      <c r="K470" s="142"/>
      <c r="L470" s="151">
        <v>0</v>
      </c>
      <c r="M470" s="151">
        <v>0</v>
      </c>
      <c r="N470" s="151"/>
      <c r="O470" s="151">
        <v>250000</v>
      </c>
      <c r="P470" t="s">
        <v>7654</v>
      </c>
    </row>
    <row r="471" spans="1:16" s="17" customFormat="1" x14ac:dyDescent="0.25">
      <c r="A471" t="s">
        <v>7687</v>
      </c>
      <c r="B471" s="17" t="str">
        <f>MID(A471,1,2)</f>
        <v>01</v>
      </c>
      <c r="C471" s="17" t="str">
        <f>VLOOKUP(VALUE(B471),Missioni[],2,FALSE)</f>
        <v xml:space="preserve">Servizi istituzionali,  generali e di gestione </v>
      </c>
      <c r="D471" s="17">
        <f>VALUE(CONCATENATE(B471,MID(A471,4,2)))</f>
        <v>106</v>
      </c>
      <c r="E471" s="17" t="str">
        <f>VLOOKUP(D471,Programmi[],3,FALSE)</f>
        <v>Ufficio tecnico</v>
      </c>
      <c r="F471" s="17" t="str">
        <f>MID(A471,7,1)</f>
        <v>2</v>
      </c>
      <c r="G471" t="str">
        <f>VLOOKUP(VALUE(F471),Titoli[],2,FALSE)</f>
        <v>Spese in conto capitale</v>
      </c>
      <c r="H471" s="110">
        <v>11905</v>
      </c>
      <c r="I471" s="8">
        <v>0</v>
      </c>
      <c r="J471" s="9" t="s">
        <v>7686</v>
      </c>
      <c r="K471" s="142"/>
      <c r="L471" s="151">
        <v>30000</v>
      </c>
      <c r="M471" s="151">
        <v>0</v>
      </c>
      <c r="N471" s="151">
        <v>0</v>
      </c>
      <c r="O471" s="151"/>
      <c r="P471" t="s">
        <v>7654</v>
      </c>
    </row>
    <row r="472" spans="1:16" s="17" customFormat="1" x14ac:dyDescent="0.25">
      <c r="A472" t="s">
        <v>779</v>
      </c>
      <c r="B472" s="17" t="str">
        <f>MID(A472,1,2)</f>
        <v>10</v>
      </c>
      <c r="C472" s="17" t="str">
        <f>VLOOKUP(VALUE(B472),Missioni[],2,FALSE)</f>
        <v>Trasporti e diritto alla mobilità</v>
      </c>
      <c r="D472" s="17">
        <f>VALUE(CONCATENATE(B472,MID(A472,4,2)))</f>
        <v>1005</v>
      </c>
      <c r="E472" s="17" t="str">
        <f>VLOOKUP(D472,Programmi[],3,FALSE)</f>
        <v>Viabilità e infrastrutture stradali</v>
      </c>
      <c r="F472" s="17" t="str">
        <f>MID(A472,7,1)</f>
        <v>2</v>
      </c>
      <c r="G472" t="str">
        <f>VLOOKUP(VALUE(F472),Titoli[],2,FALSE)</f>
        <v>Spese in conto capitale</v>
      </c>
      <c r="H472" s="110">
        <v>12297</v>
      </c>
      <c r="I472" s="8"/>
      <c r="J472" s="9" t="s">
        <v>7425</v>
      </c>
      <c r="K472" s="142"/>
      <c r="L472" s="151"/>
      <c r="M472" s="151"/>
      <c r="N472" s="151"/>
      <c r="O472" s="151"/>
      <c r="P472" t="s">
        <v>7654</v>
      </c>
    </row>
    <row r="473" spans="1:16" s="17" customFormat="1" x14ac:dyDescent="0.25">
      <c r="A473" t="s">
        <v>725</v>
      </c>
      <c r="B473" s="17" t="str">
        <f>MID(A473,1,2)</f>
        <v>08</v>
      </c>
      <c r="C473" s="17" t="str">
        <f>VLOOKUP(VALUE(B473),Missioni[],2,FALSE)</f>
        <v>Assetto del territorio ed edilizia abitativa</v>
      </c>
      <c r="D473" s="17">
        <f>VALUE(CONCATENATE(B473,MID(A473,4,2)))</f>
        <v>801</v>
      </c>
      <c r="E473" s="17" t="str">
        <f>VLOOKUP(D473,Programmi[],3,FALSE)</f>
        <v>Urbanistica e assetto del territorio</v>
      </c>
      <c r="F473" s="17" t="str">
        <f>MID(A473,7,1)</f>
        <v>2</v>
      </c>
      <c r="G473" t="str">
        <f>VLOOKUP(VALUE(F473),Titoli[],2,FALSE)</f>
        <v>Spese in conto capitale</v>
      </c>
      <c r="H473" s="110">
        <v>12300</v>
      </c>
      <c r="I473" s="8">
        <v>0</v>
      </c>
      <c r="J473" s="9" t="s">
        <v>785</v>
      </c>
      <c r="K473" s="142">
        <v>5000</v>
      </c>
      <c r="L473" s="151">
        <v>5000</v>
      </c>
      <c r="M473" s="151">
        <v>5000</v>
      </c>
      <c r="N473" s="151">
        <v>5000</v>
      </c>
      <c r="O473" s="151">
        <v>5000</v>
      </c>
      <c r="P473" t="s">
        <v>7654</v>
      </c>
    </row>
    <row r="474" spans="1:16" s="17" customFormat="1" ht="30" x14ac:dyDescent="0.25">
      <c r="A474" t="s">
        <v>754</v>
      </c>
      <c r="B474" s="17" t="str">
        <f>MID(A474,1,2)</f>
        <v>08</v>
      </c>
      <c r="C474" s="17" t="str">
        <f>VLOOKUP(VALUE(B474),Missioni[],2,FALSE)</f>
        <v>Assetto del territorio ed edilizia abitativa</v>
      </c>
      <c r="D474" s="17">
        <f>VALUE(CONCATENATE(B474,MID(A474,4,2)))</f>
        <v>801</v>
      </c>
      <c r="E474" s="17" t="str">
        <f>VLOOKUP(D474,Programmi[],3,FALSE)</f>
        <v>Urbanistica e assetto del territorio</v>
      </c>
      <c r="F474" s="17" t="str">
        <f>MID(A474,7,1)</f>
        <v>2</v>
      </c>
      <c r="G474" t="str">
        <f>VLOOKUP(VALUE(F474),Titoli[],2,FALSE)</f>
        <v>Spese in conto capitale</v>
      </c>
      <c r="H474" s="110">
        <v>12308</v>
      </c>
      <c r="I474" s="8">
        <v>0</v>
      </c>
      <c r="J474" s="9" t="s">
        <v>786</v>
      </c>
      <c r="K474" s="142">
        <v>7562.4</v>
      </c>
      <c r="L474" s="151">
        <v>21107.82</v>
      </c>
      <c r="M474" s="151">
        <v>0</v>
      </c>
      <c r="N474" s="151">
        <v>0</v>
      </c>
      <c r="O474" s="151"/>
      <c r="P474" t="s">
        <v>7654</v>
      </c>
    </row>
    <row r="475" spans="1:16" s="17" customFormat="1" x14ac:dyDescent="0.25">
      <c r="A475" t="s">
        <v>725</v>
      </c>
      <c r="B475" s="17" t="str">
        <f>MID(A475,1,2)</f>
        <v>08</v>
      </c>
      <c r="C475" s="17" t="str">
        <f>VLOOKUP(VALUE(B475),Missioni[],2,FALSE)</f>
        <v>Assetto del territorio ed edilizia abitativa</v>
      </c>
      <c r="D475" s="17">
        <f>VALUE(CONCATENATE(B475,MID(A475,4,2)))</f>
        <v>801</v>
      </c>
      <c r="E475" s="17" t="str">
        <f>VLOOKUP(D475,Programmi[],3,FALSE)</f>
        <v>Urbanistica e assetto del territorio</v>
      </c>
      <c r="F475" s="17" t="str">
        <f>MID(A475,7,1)</f>
        <v>2</v>
      </c>
      <c r="G475" t="str">
        <f>VLOOKUP(VALUE(F475),Titoli[],2,FALSE)</f>
        <v>Spese in conto capitale</v>
      </c>
      <c r="H475" s="110">
        <v>12310</v>
      </c>
      <c r="I475" s="8">
        <v>0</v>
      </c>
      <c r="J475" s="9" t="s">
        <v>787</v>
      </c>
      <c r="K475" s="142">
        <v>13439.04</v>
      </c>
      <c r="L475" s="151">
        <v>110000</v>
      </c>
      <c r="M475" s="151">
        <v>70000</v>
      </c>
      <c r="N475" s="151">
        <v>80000</v>
      </c>
      <c r="O475" s="151">
        <v>80000</v>
      </c>
      <c r="P475" t="s">
        <v>7654</v>
      </c>
    </row>
    <row r="476" spans="1:16" s="17" customFormat="1" ht="30" x14ac:dyDescent="0.25">
      <c r="A476" t="s">
        <v>725</v>
      </c>
      <c r="B476" s="17" t="str">
        <f>MID(A476,1,2)</f>
        <v>08</v>
      </c>
      <c r="C476" s="17" t="str">
        <f>VLOOKUP(VALUE(B476),Missioni[],2,FALSE)</f>
        <v>Assetto del territorio ed edilizia abitativa</v>
      </c>
      <c r="D476" s="17">
        <f>VALUE(CONCATENATE(B476,MID(A476,4,2)))</f>
        <v>801</v>
      </c>
      <c r="E476" s="17" t="str">
        <f>VLOOKUP(D476,Programmi[],3,FALSE)</f>
        <v>Urbanistica e assetto del territorio</v>
      </c>
      <c r="F476" s="17" t="str">
        <f>MID(A476,7,1)</f>
        <v>2</v>
      </c>
      <c r="G476" t="str">
        <f>VLOOKUP(VALUE(F476),Titoli[],2,FALSE)</f>
        <v>Spese in conto capitale</v>
      </c>
      <c r="H476" s="110">
        <v>12311</v>
      </c>
      <c r="I476" s="8">
        <v>0</v>
      </c>
      <c r="J476" s="9" t="s">
        <v>788</v>
      </c>
      <c r="K476" s="142"/>
      <c r="L476" s="151"/>
      <c r="M476" s="151"/>
      <c r="N476" s="151"/>
      <c r="O476" s="151"/>
      <c r="P476" t="s">
        <v>7654</v>
      </c>
    </row>
    <row r="477" spans="1:16" s="17" customFormat="1" ht="30" x14ac:dyDescent="0.25">
      <c r="A477" t="s">
        <v>725</v>
      </c>
      <c r="B477" s="17" t="str">
        <f>MID(A477,1,2)</f>
        <v>08</v>
      </c>
      <c r="C477" s="17" t="str">
        <f>VLOOKUP(VALUE(B477),Missioni[],2,FALSE)</f>
        <v>Assetto del territorio ed edilizia abitativa</v>
      </c>
      <c r="D477" s="17">
        <f>VALUE(CONCATENATE(B477,MID(A477,4,2)))</f>
        <v>801</v>
      </c>
      <c r="E477" s="17" t="str">
        <f>VLOOKUP(D477,Programmi[],3,FALSE)</f>
        <v>Urbanistica e assetto del territorio</v>
      </c>
      <c r="F477" s="17" t="str">
        <f>MID(A477,7,1)</f>
        <v>2</v>
      </c>
      <c r="G477" t="str">
        <f>VLOOKUP(VALUE(F477),Titoli[],2,FALSE)</f>
        <v>Spese in conto capitale</v>
      </c>
      <c r="H477" s="110">
        <v>12312</v>
      </c>
      <c r="I477" s="8">
        <v>0</v>
      </c>
      <c r="J477" s="9" t="s">
        <v>789</v>
      </c>
      <c r="K477" s="142"/>
      <c r="L477" s="151"/>
      <c r="M477" s="151"/>
      <c r="N477" s="151"/>
      <c r="O477" s="151"/>
      <c r="P477" t="s">
        <v>7654</v>
      </c>
    </row>
    <row r="478" spans="1:16" s="17" customFormat="1" x14ac:dyDescent="0.25">
      <c r="A478" t="s">
        <v>725</v>
      </c>
      <c r="B478" s="17" t="str">
        <f>MID(A478,1,2)</f>
        <v>08</v>
      </c>
      <c r="C478" s="17" t="str">
        <f>VLOOKUP(VALUE(B478),Missioni[],2,FALSE)</f>
        <v>Assetto del territorio ed edilizia abitativa</v>
      </c>
      <c r="D478" s="17">
        <f>VALUE(CONCATENATE(B478,MID(A478,4,2)))</f>
        <v>801</v>
      </c>
      <c r="E478" s="17" t="str">
        <f>VLOOKUP(D478,Programmi[],3,FALSE)</f>
        <v>Urbanistica e assetto del territorio</v>
      </c>
      <c r="F478" s="17" t="str">
        <f>MID(A478,7,1)</f>
        <v>2</v>
      </c>
      <c r="G478" t="str">
        <f>VLOOKUP(VALUE(F478),Titoli[],2,FALSE)</f>
        <v>Spese in conto capitale</v>
      </c>
      <c r="H478" s="110">
        <v>12314</v>
      </c>
      <c r="I478" s="8">
        <v>0</v>
      </c>
      <c r="J478" s="9" t="s">
        <v>790</v>
      </c>
      <c r="K478" s="142"/>
      <c r="L478" s="151"/>
      <c r="M478" s="151"/>
      <c r="N478" s="151"/>
      <c r="O478" s="151"/>
      <c r="P478" t="s">
        <v>7654</v>
      </c>
    </row>
    <row r="479" spans="1:16" s="17" customFormat="1" x14ac:dyDescent="0.25">
      <c r="A479" t="s">
        <v>725</v>
      </c>
      <c r="B479" s="17" t="str">
        <f>MID(A479,1,2)</f>
        <v>08</v>
      </c>
      <c r="C479" s="17" t="str">
        <f>VLOOKUP(VALUE(B479),Missioni[],2,FALSE)</f>
        <v>Assetto del territorio ed edilizia abitativa</v>
      </c>
      <c r="D479" s="17">
        <f>VALUE(CONCATENATE(B479,MID(A479,4,2)))</f>
        <v>801</v>
      </c>
      <c r="E479" s="17" t="str">
        <f>VLOOKUP(D479,Programmi[],3,FALSE)</f>
        <v>Urbanistica e assetto del territorio</v>
      </c>
      <c r="F479" s="17" t="str">
        <f>MID(A479,7,1)</f>
        <v>2</v>
      </c>
      <c r="G479" t="str">
        <f>VLOOKUP(VALUE(F479),Titoli[],2,FALSE)</f>
        <v>Spese in conto capitale</v>
      </c>
      <c r="H479" s="110">
        <v>12315</v>
      </c>
      <c r="I479" s="8">
        <v>0</v>
      </c>
      <c r="J479" s="9" t="s">
        <v>791</v>
      </c>
      <c r="K479" s="142"/>
      <c r="L479" s="151"/>
      <c r="M479" s="151"/>
      <c r="N479" s="151"/>
      <c r="O479" s="151"/>
      <c r="P479" t="s">
        <v>7654</v>
      </c>
    </row>
    <row r="480" spans="1:16" s="17" customFormat="1" ht="30" x14ac:dyDescent="0.25">
      <c r="A480" t="s">
        <v>727</v>
      </c>
      <c r="B480" s="17" t="str">
        <f>MID(A480,1,2)</f>
        <v>08</v>
      </c>
      <c r="C480" s="17" t="str">
        <f>VLOOKUP(VALUE(B480),Missioni[],2,FALSE)</f>
        <v>Assetto del territorio ed edilizia abitativa</v>
      </c>
      <c r="D480" s="17">
        <f>VALUE(CONCATENATE(B480,MID(A480,4,2)))</f>
        <v>801</v>
      </c>
      <c r="E480" s="17" t="str">
        <f>VLOOKUP(D480,Programmi[],3,FALSE)</f>
        <v>Urbanistica e assetto del territorio</v>
      </c>
      <c r="F480" s="17" t="str">
        <f>MID(A480,7,1)</f>
        <v>2</v>
      </c>
      <c r="G480" t="str">
        <f>VLOOKUP(VALUE(F480),Titoli[],2,FALSE)</f>
        <v>Spese in conto capitale</v>
      </c>
      <c r="H480" s="110">
        <v>12316</v>
      </c>
      <c r="I480" s="8">
        <v>0</v>
      </c>
      <c r="J480" s="9" t="s">
        <v>792</v>
      </c>
      <c r="K480" s="142"/>
      <c r="L480" s="151"/>
      <c r="M480" s="151"/>
      <c r="N480" s="151"/>
      <c r="O480" s="151"/>
      <c r="P480" t="s">
        <v>7654</v>
      </c>
    </row>
    <row r="481" spans="1:16" s="17" customFormat="1" ht="30" x14ac:dyDescent="0.25">
      <c r="A481" t="s">
        <v>725</v>
      </c>
      <c r="B481" s="17" t="str">
        <f>MID(A481,1,2)</f>
        <v>08</v>
      </c>
      <c r="C481" s="17" t="str">
        <f>VLOOKUP(VALUE(B481),Missioni[],2,FALSE)</f>
        <v>Assetto del territorio ed edilizia abitativa</v>
      </c>
      <c r="D481" s="17">
        <f>VALUE(CONCATENATE(B481,MID(A481,4,2)))</f>
        <v>801</v>
      </c>
      <c r="E481" s="17" t="str">
        <f>VLOOKUP(D481,Programmi[],3,FALSE)</f>
        <v>Urbanistica e assetto del territorio</v>
      </c>
      <c r="F481" s="17" t="str">
        <f>MID(A481,7,1)</f>
        <v>2</v>
      </c>
      <c r="G481" t="str">
        <f>VLOOKUP(VALUE(F481),Titoli[],2,FALSE)</f>
        <v>Spese in conto capitale</v>
      </c>
      <c r="H481" s="110">
        <v>12318</v>
      </c>
      <c r="I481" s="8">
        <v>0</v>
      </c>
      <c r="J481" s="9" t="s">
        <v>869</v>
      </c>
      <c r="K481" s="142"/>
      <c r="L481" s="151"/>
      <c r="M481" s="151"/>
      <c r="N481" s="151"/>
      <c r="O481" s="151"/>
      <c r="P481" t="s">
        <v>7654</v>
      </c>
    </row>
    <row r="482" spans="1:16" s="17" customFormat="1" ht="30" x14ac:dyDescent="0.25">
      <c r="A482" t="s">
        <v>725</v>
      </c>
      <c r="B482" s="17" t="str">
        <f>MID(A482,1,2)</f>
        <v>08</v>
      </c>
      <c r="C482" s="17" t="str">
        <f>VLOOKUP(VALUE(B482),Missioni[],2,FALSE)</f>
        <v>Assetto del territorio ed edilizia abitativa</v>
      </c>
      <c r="D482" s="17">
        <f>VALUE(CONCATENATE(B482,MID(A482,4,2)))</f>
        <v>801</v>
      </c>
      <c r="E482" s="17" t="str">
        <f>VLOOKUP(D482,Programmi[],3,FALSE)</f>
        <v>Urbanistica e assetto del territorio</v>
      </c>
      <c r="F482" s="17" t="str">
        <f>MID(A482,7,1)</f>
        <v>2</v>
      </c>
      <c r="G482" t="str">
        <f>VLOOKUP(VALUE(F482),Titoli[],2,FALSE)</f>
        <v>Spese in conto capitale</v>
      </c>
      <c r="H482" s="110">
        <v>12319</v>
      </c>
      <c r="I482" s="8"/>
      <c r="J482" s="9" t="s">
        <v>7410</v>
      </c>
      <c r="K482" s="142"/>
      <c r="L482" s="151">
        <v>1259650</v>
      </c>
      <c r="M482" s="151">
        <v>0</v>
      </c>
      <c r="N482" s="151">
        <v>0</v>
      </c>
      <c r="O482" s="151"/>
      <c r="P482" t="s">
        <v>7654</v>
      </c>
    </row>
    <row r="483" spans="1:16" s="17" customFormat="1" x14ac:dyDescent="0.25">
      <c r="A483" t="s">
        <v>712</v>
      </c>
      <c r="B483" s="17" t="str">
        <f>MID(A483,1,2)</f>
        <v>12</v>
      </c>
      <c r="C483" s="17" t="str">
        <f>VLOOKUP(VALUE(B483),Missioni[],2,FALSE)</f>
        <v>Diritti sociali, politiche sociali e famiglia</v>
      </c>
      <c r="D483" s="17">
        <f>VALUE(CONCATENATE(B483,MID(A483,4,2)))</f>
        <v>1209</v>
      </c>
      <c r="E483" s="17" t="str">
        <f>VLOOKUP(D483,Programmi[],3,FALSE)</f>
        <v>Servizio necroscopico e cimiteriale</v>
      </c>
      <c r="F483" s="17" t="str">
        <f>MID(A483,7,1)</f>
        <v>2</v>
      </c>
      <c r="G483" t="str">
        <f>VLOOKUP(VALUE(F483),Titoli[],2,FALSE)</f>
        <v>Spese in conto capitale</v>
      </c>
      <c r="H483" s="110">
        <v>12320</v>
      </c>
      <c r="I483" s="8"/>
      <c r="J483" s="9" t="s">
        <v>7426</v>
      </c>
      <c r="K483" s="142"/>
      <c r="L483" s="151"/>
      <c r="M483" s="151"/>
      <c r="N483" s="151"/>
      <c r="O483" s="151"/>
      <c r="P483" t="s">
        <v>7654</v>
      </c>
    </row>
    <row r="484" spans="1:16" s="17" customFormat="1" ht="30" x14ac:dyDescent="0.25">
      <c r="A484" t="s">
        <v>727</v>
      </c>
      <c r="B484" s="17" t="str">
        <f>MID(A484,1,2)</f>
        <v>08</v>
      </c>
      <c r="C484" s="17" t="str">
        <f>VLOOKUP(VALUE(B484),Missioni[],2,FALSE)</f>
        <v>Assetto del territorio ed edilizia abitativa</v>
      </c>
      <c r="D484" s="17">
        <f>VALUE(CONCATENATE(B484,MID(A484,4,2)))</f>
        <v>801</v>
      </c>
      <c r="E484" s="17" t="str">
        <f>VLOOKUP(D484,Programmi[],3,FALSE)</f>
        <v>Urbanistica e assetto del territorio</v>
      </c>
      <c r="F484" s="17" t="str">
        <f>MID(A484,7,1)</f>
        <v>2</v>
      </c>
      <c r="G484" t="str">
        <f>VLOOKUP(VALUE(F484),Titoli[],2,FALSE)</f>
        <v>Spese in conto capitale</v>
      </c>
      <c r="H484" s="110">
        <v>12321</v>
      </c>
      <c r="I484" s="8"/>
      <c r="J484" s="9" t="s">
        <v>7427</v>
      </c>
      <c r="K484" s="142"/>
      <c r="L484" s="151"/>
      <c r="M484" s="151"/>
      <c r="N484" s="151"/>
      <c r="O484" s="151"/>
      <c r="P484" t="s">
        <v>7654</v>
      </c>
    </row>
    <row r="485" spans="1:16" s="17" customFormat="1" x14ac:dyDescent="0.25">
      <c r="A485" t="s">
        <v>782</v>
      </c>
      <c r="B485" s="17" t="str">
        <f>MID(A485,1,2)</f>
        <v>10</v>
      </c>
      <c r="C485" s="17" t="str">
        <f>VLOOKUP(VALUE(B485),Missioni[],2,FALSE)</f>
        <v>Trasporti e diritto alla mobilità</v>
      </c>
      <c r="D485" s="17">
        <f>VALUE(CONCATENATE(B485,MID(A485,4,2)))</f>
        <v>1005</v>
      </c>
      <c r="E485" s="17" t="str">
        <f>VLOOKUP(D485,Programmi[],3,FALSE)</f>
        <v>Viabilità e infrastrutture stradali</v>
      </c>
      <c r="F485" s="17" t="str">
        <f>MID(A485,7,1)</f>
        <v>2</v>
      </c>
      <c r="G485" t="str">
        <f>VLOOKUP(VALUE(F485),Titoli[],2,FALSE)</f>
        <v>Spese in conto capitale</v>
      </c>
      <c r="H485" s="110">
        <v>12334</v>
      </c>
      <c r="I485" s="8">
        <v>0</v>
      </c>
      <c r="J485" s="9" t="s">
        <v>793</v>
      </c>
      <c r="K485" s="142"/>
      <c r="L485" s="151"/>
      <c r="M485" s="151"/>
      <c r="N485" s="151"/>
      <c r="O485" s="151"/>
      <c r="P485" t="s">
        <v>7654</v>
      </c>
    </row>
    <row r="486" spans="1:16" s="17" customFormat="1" x14ac:dyDescent="0.25">
      <c r="A486" t="s">
        <v>782</v>
      </c>
      <c r="B486" s="17" t="str">
        <f>MID(A486,1,2)</f>
        <v>10</v>
      </c>
      <c r="C486" s="17" t="str">
        <f>VLOOKUP(VALUE(B486),Missioni[],2,FALSE)</f>
        <v>Trasporti e diritto alla mobilità</v>
      </c>
      <c r="D486" s="17">
        <f>VALUE(CONCATENATE(B486,MID(A486,4,2)))</f>
        <v>1005</v>
      </c>
      <c r="E486" s="17" t="str">
        <f>VLOOKUP(D486,Programmi[],3,FALSE)</f>
        <v>Viabilità e infrastrutture stradali</v>
      </c>
      <c r="F486" s="17" t="str">
        <f>MID(A486,7,1)</f>
        <v>2</v>
      </c>
      <c r="G486" t="str">
        <f>VLOOKUP(VALUE(F486),Titoli[],2,FALSE)</f>
        <v>Spese in conto capitale</v>
      </c>
      <c r="H486" s="110">
        <v>12340</v>
      </c>
      <c r="I486" s="8">
        <v>0</v>
      </c>
      <c r="J486" s="9" t="s">
        <v>794</v>
      </c>
      <c r="K486" s="142"/>
      <c r="L486" s="151"/>
      <c r="M486" s="151"/>
      <c r="N486" s="151"/>
      <c r="O486" s="151"/>
      <c r="P486" t="s">
        <v>7654</v>
      </c>
    </row>
    <row r="487" spans="1:16" s="17" customFormat="1" ht="30" x14ac:dyDescent="0.25">
      <c r="A487" t="s">
        <v>725</v>
      </c>
      <c r="B487" s="17" t="str">
        <f>MID(A487,1,2)</f>
        <v>08</v>
      </c>
      <c r="C487" s="17" t="str">
        <f>VLOOKUP(VALUE(B487),Missioni[],2,FALSE)</f>
        <v>Assetto del territorio ed edilizia abitativa</v>
      </c>
      <c r="D487" s="17">
        <f>VALUE(CONCATENATE(B487,MID(A487,4,2)))</f>
        <v>801</v>
      </c>
      <c r="E487" s="17" t="str">
        <f>VLOOKUP(D487,Programmi[],3,FALSE)</f>
        <v>Urbanistica e assetto del territorio</v>
      </c>
      <c r="F487" s="17" t="str">
        <f>MID(A487,7,1)</f>
        <v>2</v>
      </c>
      <c r="G487" t="str">
        <f>VLOOKUP(VALUE(F487),Titoli[],2,FALSE)</f>
        <v>Spese in conto capitale</v>
      </c>
      <c r="H487" s="110">
        <v>12356</v>
      </c>
      <c r="I487" s="8">
        <v>0</v>
      </c>
      <c r="J487" s="9" t="s">
        <v>795</v>
      </c>
      <c r="K487" s="142">
        <v>5000</v>
      </c>
      <c r="L487" s="151">
        <v>10000</v>
      </c>
      <c r="M487" s="151">
        <v>20000</v>
      </c>
      <c r="N487" s="151">
        <v>5000</v>
      </c>
      <c r="O487" s="151">
        <v>5000</v>
      </c>
      <c r="P487" t="s">
        <v>7654</v>
      </c>
    </row>
    <row r="488" spans="1:16" s="17" customFormat="1" x14ac:dyDescent="0.25">
      <c r="A488" t="s">
        <v>779</v>
      </c>
      <c r="B488" s="17" t="str">
        <f>MID(A488,1,2)</f>
        <v>10</v>
      </c>
      <c r="C488" s="17" t="str">
        <f>VLOOKUP(VALUE(B488),Missioni[],2,FALSE)</f>
        <v>Trasporti e diritto alla mobilità</v>
      </c>
      <c r="D488" s="17">
        <f>VALUE(CONCATENATE(B488,MID(A488,4,2)))</f>
        <v>1005</v>
      </c>
      <c r="E488" s="17" t="str">
        <f>VLOOKUP(D488,Programmi[],3,FALSE)</f>
        <v>Viabilità e infrastrutture stradali</v>
      </c>
      <c r="F488" s="17" t="str">
        <f>MID(A488,7,1)</f>
        <v>2</v>
      </c>
      <c r="G488" t="str">
        <f>VLOOKUP(VALUE(F488),Titoli[],2,FALSE)</f>
        <v>Spese in conto capitale</v>
      </c>
      <c r="H488" s="110">
        <v>12362</v>
      </c>
      <c r="I488" s="8">
        <v>0</v>
      </c>
      <c r="J488" s="9" t="s">
        <v>870</v>
      </c>
      <c r="K488" s="142">
        <v>10161.43</v>
      </c>
      <c r="L488" s="151"/>
      <c r="M488" s="151"/>
      <c r="N488" s="151"/>
      <c r="O488" s="151"/>
      <c r="P488" t="s">
        <v>7654</v>
      </c>
    </row>
    <row r="489" spans="1:16" s="17" customFormat="1" x14ac:dyDescent="0.25">
      <c r="A489" t="s">
        <v>725</v>
      </c>
      <c r="B489" s="17" t="str">
        <f>MID(A489,1,2)</f>
        <v>08</v>
      </c>
      <c r="C489" s="17" t="str">
        <f>VLOOKUP(VALUE(B489),Missioni[],2,FALSE)</f>
        <v>Assetto del territorio ed edilizia abitativa</v>
      </c>
      <c r="D489" s="17">
        <f>VALUE(CONCATENATE(B489,MID(A489,4,2)))</f>
        <v>801</v>
      </c>
      <c r="E489" s="17" t="str">
        <f>VLOOKUP(D489,Programmi[],3,FALSE)</f>
        <v>Urbanistica e assetto del territorio</v>
      </c>
      <c r="F489" s="17" t="str">
        <f>MID(A489,7,1)</f>
        <v>2</v>
      </c>
      <c r="G489" t="str">
        <f>VLOOKUP(VALUE(F489),Titoli[],2,FALSE)</f>
        <v>Spese in conto capitale</v>
      </c>
      <c r="H489" s="110">
        <v>12363</v>
      </c>
      <c r="I489" s="8"/>
      <c r="J489" s="9" t="s">
        <v>7428</v>
      </c>
      <c r="K489" s="142"/>
      <c r="L489" s="151">
        <v>300000</v>
      </c>
      <c r="M489" s="151">
        <v>300000</v>
      </c>
      <c r="N489" s="151">
        <v>0</v>
      </c>
      <c r="O489" s="151"/>
      <c r="P489" t="s">
        <v>7654</v>
      </c>
    </row>
    <row r="490" spans="1:16" s="17" customFormat="1" x14ac:dyDescent="0.25">
      <c r="A490" t="s">
        <v>796</v>
      </c>
      <c r="B490" s="17" t="str">
        <f>MID(A490,1,2)</f>
        <v>03</v>
      </c>
      <c r="C490" s="17" t="str">
        <f>VLOOKUP(VALUE(B490),Missioni[],2,FALSE)</f>
        <v>Ordine pubblico e sicurezza</v>
      </c>
      <c r="D490" s="17">
        <f>VALUE(CONCATENATE(B490,MID(A490,4,2)))</f>
        <v>302</v>
      </c>
      <c r="E490" s="17" t="str">
        <f>VLOOKUP(D490,Programmi[],3,FALSE)</f>
        <v>Sistema integrato di sicurezza urbana</v>
      </c>
      <c r="F490" s="17" t="str">
        <f>MID(A490,7,1)</f>
        <v>2</v>
      </c>
      <c r="G490" t="str">
        <f>VLOOKUP(VALUE(F490),Titoli[],2,FALSE)</f>
        <v>Spese in conto capitale</v>
      </c>
      <c r="H490" s="110">
        <v>12624</v>
      </c>
      <c r="I490" s="8">
        <v>0</v>
      </c>
      <c r="J490" s="9" t="s">
        <v>797</v>
      </c>
      <c r="K490" s="142">
        <v>3600</v>
      </c>
      <c r="L490" s="151">
        <v>11464.8</v>
      </c>
      <c r="M490" s="151">
        <v>8000</v>
      </c>
      <c r="N490" s="151">
        <v>8000</v>
      </c>
      <c r="O490" s="151">
        <v>8000</v>
      </c>
      <c r="P490" t="s">
        <v>7654</v>
      </c>
    </row>
    <row r="491" spans="1:16" s="17" customFormat="1" x14ac:dyDescent="0.25">
      <c r="A491" t="s">
        <v>871</v>
      </c>
      <c r="B491" s="17" t="str">
        <f>MID(A491,1,2)</f>
        <v>08</v>
      </c>
      <c r="C491" s="17" t="str">
        <f>VLOOKUP(VALUE(B491),Missioni[],2,FALSE)</f>
        <v>Assetto del territorio ed edilizia abitativa</v>
      </c>
      <c r="D491" s="17">
        <f>VALUE(CONCATENATE(B491,MID(A491,4,2)))</f>
        <v>802</v>
      </c>
      <c r="E491" s="17" t="str">
        <f>VLOOKUP(D491,Programmi[],3,FALSE)</f>
        <v>Edilizia residenziale pubblica e locale e piani di edilizia economico-popolare</v>
      </c>
      <c r="F491" s="17" t="str">
        <f>MID(A491,7,1)</f>
        <v>2</v>
      </c>
      <c r="G491" t="str">
        <f>VLOOKUP(VALUE(F491),Titoli[],2,FALSE)</f>
        <v>Spese in conto capitale</v>
      </c>
      <c r="H491" s="110">
        <v>12625</v>
      </c>
      <c r="I491" s="8">
        <v>0</v>
      </c>
      <c r="J491" s="9" t="s">
        <v>872</v>
      </c>
      <c r="K491" s="142"/>
      <c r="L491" s="151">
        <v>10000</v>
      </c>
      <c r="M491" s="151">
        <v>10000</v>
      </c>
      <c r="N491" s="151">
        <v>10000</v>
      </c>
      <c r="O491" s="151">
        <v>10000</v>
      </c>
      <c r="P491" t="s">
        <v>7654</v>
      </c>
    </row>
    <row r="492" spans="1:16" s="17" customFormat="1" x14ac:dyDescent="0.25">
      <c r="A492" t="s">
        <v>718</v>
      </c>
      <c r="B492" s="17" t="str">
        <f>MID(A492,1,2)</f>
        <v>08</v>
      </c>
      <c r="C492" s="17" t="str">
        <f>VLOOKUP(VALUE(B492),Missioni[],2,FALSE)</f>
        <v>Assetto del territorio ed edilizia abitativa</v>
      </c>
      <c r="D492" s="17">
        <f>VALUE(CONCATENATE(B492,MID(A492,4,2)))</f>
        <v>802</v>
      </c>
      <c r="E492" s="17" t="str">
        <f>VLOOKUP(D492,Programmi[],3,FALSE)</f>
        <v>Edilizia residenziale pubblica e locale e piani di edilizia economico-popolare</v>
      </c>
      <c r="F492" s="17" t="str">
        <f>MID(A492,7,1)</f>
        <v>2</v>
      </c>
      <c r="G492" t="str">
        <f>VLOOKUP(VALUE(F492),Titoli[],2,FALSE)</f>
        <v>Spese in conto capitale</v>
      </c>
      <c r="H492" s="110">
        <v>12626</v>
      </c>
      <c r="I492" s="8">
        <v>0</v>
      </c>
      <c r="J492" s="9" t="s">
        <v>798</v>
      </c>
      <c r="K492" s="142">
        <v>200000</v>
      </c>
      <c r="L492" s="151">
        <v>180000</v>
      </c>
      <c r="M492" s="151">
        <v>150000</v>
      </c>
      <c r="N492" s="151">
        <v>150000</v>
      </c>
      <c r="O492" s="151">
        <v>150000</v>
      </c>
      <c r="P492" t="s">
        <v>7654</v>
      </c>
    </row>
    <row r="493" spans="1:16" s="17" customFormat="1" x14ac:dyDescent="0.25">
      <c r="A493" t="s">
        <v>799</v>
      </c>
      <c r="B493" s="17" t="str">
        <f>MID(A493,1,2)</f>
        <v>05</v>
      </c>
      <c r="C493" s="17" t="str">
        <f>VLOOKUP(VALUE(B493),Missioni[],2,FALSE)</f>
        <v>Tutela e valorizzazione dei beni e delle attività culturali</v>
      </c>
      <c r="D493" s="17">
        <f>VALUE(CONCATENATE(B493,MID(A493,4,2)))</f>
        <v>501</v>
      </c>
      <c r="E493" s="17" t="str">
        <f>VLOOKUP(D493,Programmi[],3,FALSE)</f>
        <v>Valorizzazione dei beni di interesse storico</v>
      </c>
      <c r="F493" s="17" t="str">
        <f>MID(A493,7,1)</f>
        <v>2</v>
      </c>
      <c r="G493" t="str">
        <f>VLOOKUP(VALUE(F493),Titoli[],2,FALSE)</f>
        <v>Spese in conto capitale</v>
      </c>
      <c r="H493" s="110">
        <v>12627</v>
      </c>
      <c r="I493" s="8">
        <v>0</v>
      </c>
      <c r="J493" s="9" t="s">
        <v>800</v>
      </c>
      <c r="K493" s="142">
        <v>10500</v>
      </c>
      <c r="L493" s="151">
        <v>6400</v>
      </c>
      <c r="M493" s="151">
        <v>12000</v>
      </c>
      <c r="N493" s="151">
        <v>4000</v>
      </c>
      <c r="O493" s="151">
        <v>12000</v>
      </c>
      <c r="P493" t="s">
        <v>7654</v>
      </c>
    </row>
    <row r="494" spans="1:16" s="17" customFormat="1" ht="30" x14ac:dyDescent="0.25">
      <c r="A494" t="s">
        <v>801</v>
      </c>
      <c r="B494" s="17" t="str">
        <f>MID(A494,1,2)</f>
        <v>01</v>
      </c>
      <c r="C494" s="17" t="str">
        <f>VLOOKUP(VALUE(B494),Missioni[],2,FALSE)</f>
        <v xml:space="preserve">Servizi istituzionali,  generali e di gestione </v>
      </c>
      <c r="D494" s="17">
        <f>VALUE(CONCATENATE(B494,MID(A494,4,2)))</f>
        <v>106</v>
      </c>
      <c r="E494" s="17" t="str">
        <f>VLOOKUP(D494,Programmi[],3,FALSE)</f>
        <v>Ufficio tecnico</v>
      </c>
      <c r="F494" s="17" t="str">
        <f>MID(A494,7,1)</f>
        <v>2</v>
      </c>
      <c r="G494" t="str">
        <f>VLOOKUP(VALUE(F494),Titoli[],2,FALSE)</f>
        <v>Spese in conto capitale</v>
      </c>
      <c r="H494" s="110">
        <v>12706</v>
      </c>
      <c r="I494" s="8">
        <v>0</v>
      </c>
      <c r="J494" s="9" t="s">
        <v>802</v>
      </c>
      <c r="K494" s="142">
        <v>12000</v>
      </c>
      <c r="L494" s="151">
        <v>12000</v>
      </c>
      <c r="M494" s="151">
        <v>12000</v>
      </c>
      <c r="N494" s="151">
        <v>12000</v>
      </c>
      <c r="O494" s="151">
        <v>12000</v>
      </c>
      <c r="P494" t="s">
        <v>7654</v>
      </c>
    </row>
    <row r="495" spans="1:16" s="17" customFormat="1" x14ac:dyDescent="0.25">
      <c r="A495" t="s">
        <v>803</v>
      </c>
      <c r="B495" s="17" t="str">
        <f>MID(A495,1,2)</f>
        <v>01</v>
      </c>
      <c r="C495" s="17" t="str">
        <f>VLOOKUP(VALUE(B495),Missioni[],2,FALSE)</f>
        <v xml:space="preserve">Servizi istituzionali,  generali e di gestione </v>
      </c>
      <c r="D495" s="17">
        <f>VALUE(CONCATENATE(B495,MID(A495,4,2)))</f>
        <v>106</v>
      </c>
      <c r="E495" s="17" t="str">
        <f>VLOOKUP(D495,Programmi[],3,FALSE)</f>
        <v>Ufficio tecnico</v>
      </c>
      <c r="F495" s="17" t="str">
        <f>MID(A495,7,1)</f>
        <v>2</v>
      </c>
      <c r="G495" t="str">
        <f>VLOOKUP(VALUE(F495),Titoli[],2,FALSE)</f>
        <v>Spese in conto capitale</v>
      </c>
      <c r="H495" s="110">
        <v>12710</v>
      </c>
      <c r="I495" s="8">
        <v>0</v>
      </c>
      <c r="J495" s="9" t="s">
        <v>804</v>
      </c>
      <c r="K495" s="142">
        <v>10500</v>
      </c>
      <c r="L495" s="151">
        <v>2000</v>
      </c>
      <c r="M495" s="151">
        <v>2000</v>
      </c>
      <c r="N495" s="151">
        <v>2000</v>
      </c>
      <c r="O495" s="151">
        <v>2000</v>
      </c>
      <c r="P495" t="s">
        <v>7654</v>
      </c>
    </row>
    <row r="496" spans="1:16" s="17" customFormat="1" ht="30" x14ac:dyDescent="0.25">
      <c r="A496" t="s">
        <v>779</v>
      </c>
      <c r="B496" s="17" t="str">
        <f>MID(A496,1,2)</f>
        <v>10</v>
      </c>
      <c r="C496" s="17" t="str">
        <f>VLOOKUP(VALUE(B496),Missioni[],2,FALSE)</f>
        <v>Trasporti e diritto alla mobilità</v>
      </c>
      <c r="D496" s="17">
        <f>VALUE(CONCATENATE(B496,MID(A496,4,2)))</f>
        <v>1005</v>
      </c>
      <c r="E496" s="17" t="str">
        <f>VLOOKUP(D496,Programmi[],3,FALSE)</f>
        <v>Viabilità e infrastrutture stradali</v>
      </c>
      <c r="F496" s="17" t="str">
        <f>MID(A496,7,1)</f>
        <v>2</v>
      </c>
      <c r="G496" t="str">
        <f>VLOOKUP(VALUE(F496),Titoli[],2,FALSE)</f>
        <v>Spese in conto capitale</v>
      </c>
      <c r="H496" s="110">
        <v>12716</v>
      </c>
      <c r="I496" s="8"/>
      <c r="J496" s="9" t="s">
        <v>7432</v>
      </c>
      <c r="K496" s="142"/>
      <c r="L496" s="151"/>
      <c r="M496" s="151"/>
      <c r="N496" s="151"/>
      <c r="O496" s="151"/>
      <c r="P496" t="s">
        <v>7654</v>
      </c>
    </row>
    <row r="497" spans="1:16" s="17" customFormat="1" x14ac:dyDescent="0.25">
      <c r="A497" t="s">
        <v>779</v>
      </c>
      <c r="B497" s="17" t="str">
        <f>MID(A497,1,2)</f>
        <v>10</v>
      </c>
      <c r="C497" s="17" t="str">
        <f>VLOOKUP(VALUE(B497),Missioni[],2,FALSE)</f>
        <v>Trasporti e diritto alla mobilità</v>
      </c>
      <c r="D497" s="17">
        <f>VALUE(CONCATENATE(B497,MID(A497,4,2)))</f>
        <v>1005</v>
      </c>
      <c r="E497" s="17" t="str">
        <f>VLOOKUP(D497,Programmi[],3,FALSE)</f>
        <v>Viabilità e infrastrutture stradali</v>
      </c>
      <c r="F497" s="17" t="str">
        <f>MID(A497,7,1)</f>
        <v>2</v>
      </c>
      <c r="G497" t="str">
        <f>VLOOKUP(VALUE(F497),Titoli[],2,FALSE)</f>
        <v>Spese in conto capitale</v>
      </c>
      <c r="H497" s="110">
        <v>12730</v>
      </c>
      <c r="I497" s="8">
        <v>0</v>
      </c>
      <c r="J497" s="9" t="s">
        <v>873</v>
      </c>
      <c r="K497" s="142"/>
      <c r="L497" s="151"/>
      <c r="M497" s="151"/>
      <c r="N497" s="151"/>
      <c r="O497" s="151"/>
      <c r="P497" t="s">
        <v>7654</v>
      </c>
    </row>
    <row r="498" spans="1:16" s="17" customFormat="1" x14ac:dyDescent="0.25">
      <c r="A498" t="s">
        <v>779</v>
      </c>
      <c r="B498" s="17" t="str">
        <f>MID(A498,1,2)</f>
        <v>10</v>
      </c>
      <c r="C498" s="17" t="str">
        <f>VLOOKUP(VALUE(B498),Missioni[],2,FALSE)</f>
        <v>Trasporti e diritto alla mobilità</v>
      </c>
      <c r="D498" s="17">
        <f>VALUE(CONCATENATE(B498,MID(A498,4,2)))</f>
        <v>1005</v>
      </c>
      <c r="E498" s="17" t="str">
        <f>VLOOKUP(D498,Programmi[],3,FALSE)</f>
        <v>Viabilità e infrastrutture stradali</v>
      </c>
      <c r="F498" s="17" t="str">
        <f>MID(A498,7,1)</f>
        <v>2</v>
      </c>
      <c r="G498" t="str">
        <f>VLOOKUP(VALUE(F498),Titoli[],2,FALSE)</f>
        <v>Spese in conto capitale</v>
      </c>
      <c r="H498" s="110">
        <v>12740</v>
      </c>
      <c r="I498" s="8">
        <v>0</v>
      </c>
      <c r="J498" s="9" t="s">
        <v>805</v>
      </c>
      <c r="K498" s="142"/>
      <c r="L498" s="151"/>
      <c r="M498" s="151"/>
      <c r="N498" s="151"/>
      <c r="O498" s="151"/>
      <c r="P498" t="s">
        <v>7654</v>
      </c>
    </row>
    <row r="499" spans="1:16" s="17" customFormat="1" x14ac:dyDescent="0.25">
      <c r="A499" t="s">
        <v>779</v>
      </c>
      <c r="B499" s="17" t="str">
        <f>MID(A499,1,2)</f>
        <v>10</v>
      </c>
      <c r="C499" s="17" t="str">
        <f>VLOOKUP(VALUE(B499),Missioni[],2,FALSE)</f>
        <v>Trasporti e diritto alla mobilità</v>
      </c>
      <c r="D499" s="17">
        <f>VALUE(CONCATENATE(B499,MID(A499,4,2)))</f>
        <v>1005</v>
      </c>
      <c r="E499" s="17" t="str">
        <f>VLOOKUP(D499,Programmi[],3,FALSE)</f>
        <v>Viabilità e infrastrutture stradali</v>
      </c>
      <c r="F499" s="17" t="str">
        <f>MID(A499,7,1)</f>
        <v>2</v>
      </c>
      <c r="G499" t="str">
        <f>VLOOKUP(VALUE(F499),Titoli[],2,FALSE)</f>
        <v>Spese in conto capitale</v>
      </c>
      <c r="H499" s="110">
        <v>12750</v>
      </c>
      <c r="I499" s="8">
        <v>0</v>
      </c>
      <c r="J499" s="9" t="s">
        <v>806</v>
      </c>
      <c r="K499" s="142"/>
      <c r="L499" s="151"/>
      <c r="M499" s="151"/>
      <c r="N499" s="151"/>
      <c r="O499" s="151"/>
      <c r="P499" t="s">
        <v>7654</v>
      </c>
    </row>
    <row r="500" spans="1:16" s="17" customFormat="1" ht="30" x14ac:dyDescent="0.25">
      <c r="A500" t="s">
        <v>779</v>
      </c>
      <c r="B500" s="17" t="str">
        <f>MID(A500,1,2)</f>
        <v>10</v>
      </c>
      <c r="C500" s="17" t="str">
        <f>VLOOKUP(VALUE(B500),Missioni[],2,FALSE)</f>
        <v>Trasporti e diritto alla mobilità</v>
      </c>
      <c r="D500" s="17">
        <f>VALUE(CONCATENATE(B500,MID(A500,4,2)))</f>
        <v>1005</v>
      </c>
      <c r="E500" s="17" t="str">
        <f>VLOOKUP(D500,Programmi[],3,FALSE)</f>
        <v>Viabilità e infrastrutture stradali</v>
      </c>
      <c r="F500" s="17" t="str">
        <f>MID(A500,7,1)</f>
        <v>2</v>
      </c>
      <c r="G500" t="str">
        <f>VLOOKUP(VALUE(F500),Titoli[],2,FALSE)</f>
        <v>Spese in conto capitale</v>
      </c>
      <c r="H500" s="110">
        <v>12751</v>
      </c>
      <c r="I500" s="8">
        <v>0</v>
      </c>
      <c r="J500" s="9" t="s">
        <v>7374</v>
      </c>
      <c r="K500" s="142"/>
      <c r="L500" s="151"/>
      <c r="M500" s="151"/>
      <c r="N500" s="151"/>
      <c r="O500" s="151"/>
      <c r="P500" t="s">
        <v>7654</v>
      </c>
    </row>
    <row r="501" spans="1:16" s="17" customFormat="1" ht="30" x14ac:dyDescent="0.25">
      <c r="A501" t="s">
        <v>718</v>
      </c>
      <c r="B501" s="17" t="str">
        <f>MID(A501,1,2)</f>
        <v>08</v>
      </c>
      <c r="C501" s="17" t="str">
        <f>VLOOKUP(VALUE(B501),Missioni[],2,FALSE)</f>
        <v>Assetto del territorio ed edilizia abitativa</v>
      </c>
      <c r="D501" s="17">
        <f>VALUE(CONCATENATE(B501,MID(A501,4,2)))</f>
        <v>802</v>
      </c>
      <c r="E501" s="17" t="str">
        <f>VLOOKUP(D501,Programmi[],3,FALSE)</f>
        <v>Edilizia residenziale pubblica e locale e piani di edilizia economico-popolare</v>
      </c>
      <c r="F501" s="17" t="str">
        <f>MID(A501,7,1)</f>
        <v>2</v>
      </c>
      <c r="G501" t="str">
        <f>VLOOKUP(VALUE(F501),Titoli[],2,FALSE)</f>
        <v>Spese in conto capitale</v>
      </c>
      <c r="H501" s="110">
        <v>12752</v>
      </c>
      <c r="I501" s="8">
        <v>0</v>
      </c>
      <c r="J501" s="9" t="s">
        <v>7588</v>
      </c>
      <c r="K501" s="142">
        <v>130000</v>
      </c>
      <c r="L501" s="151">
        <v>127200.05</v>
      </c>
      <c r="M501" s="151">
        <v>0</v>
      </c>
      <c r="N501" s="151">
        <v>0</v>
      </c>
      <c r="O501" s="151"/>
      <c r="P501" t="s">
        <v>7654</v>
      </c>
    </row>
    <row r="502" spans="1:16" s="17" customFormat="1" x14ac:dyDescent="0.25">
      <c r="A502" t="s">
        <v>7624</v>
      </c>
      <c r="B502" s="17" t="str">
        <f>MID(A502,1,2)</f>
        <v>05</v>
      </c>
      <c r="C502" s="17" t="str">
        <f>VLOOKUP(VALUE(B502),Missioni[],2,FALSE)</f>
        <v>Tutela e valorizzazione dei beni e delle attività culturali</v>
      </c>
      <c r="D502" s="17">
        <f>VALUE(CONCATENATE(B502,MID(A502,4,2)))</f>
        <v>502</v>
      </c>
      <c r="E502" s="17" t="str">
        <f>VLOOKUP(D502,Programmi[],3,FALSE)</f>
        <v>Attività culturali e interventi diversi nel settore culturale</v>
      </c>
      <c r="F502" s="17" t="str">
        <f>MID(A502,7,1)</f>
        <v>2</v>
      </c>
      <c r="G502" t="str">
        <f>VLOOKUP(VALUE(F502),Titoli[],2,FALSE)</f>
        <v>Spese in conto capitale</v>
      </c>
      <c r="H502" s="110">
        <v>12753</v>
      </c>
      <c r="I502" s="8">
        <v>0</v>
      </c>
      <c r="J502" s="9" t="s">
        <v>7623</v>
      </c>
      <c r="K502" s="142">
        <v>80000</v>
      </c>
      <c r="L502" s="151"/>
      <c r="M502" s="151"/>
      <c r="N502" s="151"/>
      <c r="O502" s="151"/>
      <c r="P502" t="s">
        <v>7654</v>
      </c>
    </row>
    <row r="503" spans="1:16" s="17" customFormat="1" x14ac:dyDescent="0.25">
      <c r="A503" t="s">
        <v>874</v>
      </c>
      <c r="B503" s="17" t="str">
        <f>MID(A503,1,2)</f>
        <v>50</v>
      </c>
      <c r="C503" s="17" t="str">
        <f>VLOOKUP(VALUE(B503),Missioni[],2,FALSE)</f>
        <v>Debito pubblico</v>
      </c>
      <c r="D503" s="17">
        <f>VALUE(CONCATENATE(B503,MID(A503,4,2)))</f>
        <v>5002</v>
      </c>
      <c r="E503" s="17" t="str">
        <f>VLOOKUP(D503,Programmi[],3,FALSE)</f>
        <v>Quota capitale ammortamento mutui e prestiti obbligazionari</v>
      </c>
      <c r="F503" s="17" t="str">
        <f>MID(A503,7,1)</f>
        <v>4</v>
      </c>
      <c r="G503" t="str">
        <f>VLOOKUP(VALUE(F503),Titoli[],2,FALSE)</f>
        <v>Rimborso prestiti</v>
      </c>
      <c r="H503" s="110">
        <v>12800</v>
      </c>
      <c r="I503" s="8">
        <v>0</v>
      </c>
      <c r="J503" s="9" t="s">
        <v>808</v>
      </c>
      <c r="K503" s="142">
        <v>327000</v>
      </c>
      <c r="L503" s="151">
        <v>260000</v>
      </c>
      <c r="M503" s="151">
        <v>221000</v>
      </c>
      <c r="N503" s="151">
        <v>218500</v>
      </c>
      <c r="O503" s="151">
        <v>223000</v>
      </c>
      <c r="P503" t="s">
        <v>13</v>
      </c>
    </row>
    <row r="504" spans="1:16" s="17" customFormat="1" x14ac:dyDescent="0.25">
      <c r="A504" t="s">
        <v>807</v>
      </c>
      <c r="B504" s="17" t="str">
        <f>MID(A504,1,2)</f>
        <v>50</v>
      </c>
      <c r="C504" s="17" t="str">
        <f>VLOOKUP(VALUE(B504),Missioni[],2,FALSE)</f>
        <v>Debito pubblico</v>
      </c>
      <c r="D504" s="17">
        <f>VALUE(CONCATENATE(B504,MID(A504,4,2)))</f>
        <v>5002</v>
      </c>
      <c r="E504" s="17" t="str">
        <f>VLOOKUP(D504,Programmi[],3,FALSE)</f>
        <v>Quota capitale ammortamento mutui e prestiti obbligazionari</v>
      </c>
      <c r="F504" s="17" t="str">
        <f>MID(A504,7,1)</f>
        <v>4</v>
      </c>
      <c r="G504" t="str">
        <f>VLOOKUP(VALUE(F504),Titoli[],2,FALSE)</f>
        <v>Rimborso prestiti</v>
      </c>
      <c r="H504" s="110">
        <v>12801</v>
      </c>
      <c r="I504" s="8">
        <v>0</v>
      </c>
      <c r="J504" s="9" t="s">
        <v>809</v>
      </c>
      <c r="K504" s="142">
        <v>30000</v>
      </c>
      <c r="L504" s="151">
        <v>31000</v>
      </c>
      <c r="M504" s="151">
        <v>32500</v>
      </c>
      <c r="N504" s="151">
        <v>0</v>
      </c>
      <c r="O504" s="151">
        <f>+TUscite[[#This Row],[Previsione Anno 2027]]</f>
        <v>0</v>
      </c>
      <c r="P504" t="s">
        <v>13</v>
      </c>
    </row>
    <row r="505" spans="1:16" s="17" customFormat="1" x14ac:dyDescent="0.25">
      <c r="A505" t="s">
        <v>807</v>
      </c>
      <c r="B505" s="17" t="str">
        <f>MID(A505,1,2)</f>
        <v>50</v>
      </c>
      <c r="C505" s="17" t="str">
        <f>VLOOKUP(VALUE(B505),Missioni[],2,FALSE)</f>
        <v>Debito pubblico</v>
      </c>
      <c r="D505" s="17">
        <f>VALUE(CONCATENATE(B505,MID(A505,4,2)))</f>
        <v>5002</v>
      </c>
      <c r="E505" s="17" t="str">
        <f>VLOOKUP(D505,Programmi[],3,FALSE)</f>
        <v>Quota capitale ammortamento mutui e prestiti obbligazionari</v>
      </c>
      <c r="F505" s="17" t="str">
        <f>MID(A505,7,1)</f>
        <v>4</v>
      </c>
      <c r="G505" t="str">
        <f>VLOOKUP(VALUE(F505),Titoli[],2,FALSE)</f>
        <v>Rimborso prestiti</v>
      </c>
      <c r="H505" s="110">
        <v>12802</v>
      </c>
      <c r="I505" s="8">
        <v>0</v>
      </c>
      <c r="J505" s="9" t="s">
        <v>7592</v>
      </c>
      <c r="K505" s="142">
        <v>48800</v>
      </c>
      <c r="L505" s="151">
        <v>48800</v>
      </c>
      <c r="M505" s="151">
        <v>48800</v>
      </c>
      <c r="N505" s="151">
        <v>48800</v>
      </c>
      <c r="O505" s="151">
        <f>+TUscite[[#This Row],[Previsione Anno 2027]]</f>
        <v>48800</v>
      </c>
      <c r="P505" t="s">
        <v>13</v>
      </c>
    </row>
    <row r="506" spans="1:16" s="17" customFormat="1" x14ac:dyDescent="0.25">
      <c r="A506" t="s">
        <v>810</v>
      </c>
      <c r="B506" s="17" t="str">
        <f>MID(A506,1,2)</f>
        <v>99</v>
      </c>
      <c r="C506" s="17" t="str">
        <f>VLOOKUP(VALUE(B506),Missioni[],2,FALSE)</f>
        <v>Servizi per conto terzi</v>
      </c>
      <c r="D506" s="17">
        <f>VALUE(CONCATENATE(B506,MID(A506,4,2)))</f>
        <v>9901</v>
      </c>
      <c r="E506" s="17" t="str">
        <f>VLOOKUP(D506,Programmi[],3,FALSE)</f>
        <v>Servizi per conto terzi  - e Partite di giro</v>
      </c>
      <c r="F506" s="17" t="str">
        <f>MID(A506,7,1)</f>
        <v>7</v>
      </c>
      <c r="G506" t="str">
        <f>VLOOKUP(VALUE(F506),Titoli[],2,FALSE)</f>
        <v>Spese per conto terzi e partite di giro</v>
      </c>
      <c r="H506" s="110">
        <v>12941</v>
      </c>
      <c r="I506" s="8">
        <v>0</v>
      </c>
      <c r="J506" s="9" t="s">
        <v>811</v>
      </c>
      <c r="K506" s="142">
        <v>150000</v>
      </c>
      <c r="L506" s="151">
        <v>150000</v>
      </c>
      <c r="M506" s="151">
        <v>200000</v>
      </c>
      <c r="N506" s="151">
        <v>200000</v>
      </c>
      <c r="O506" s="151">
        <v>200000</v>
      </c>
      <c r="P506" t="s">
        <v>13</v>
      </c>
    </row>
    <row r="507" spans="1:16" s="17" customFormat="1" x14ac:dyDescent="0.25">
      <c r="A507" t="s">
        <v>810</v>
      </c>
      <c r="B507" s="17" t="str">
        <f>MID(A507,1,2)</f>
        <v>99</v>
      </c>
      <c r="C507" s="17" t="str">
        <f>VLOOKUP(VALUE(B507),Missioni[],2,FALSE)</f>
        <v>Servizi per conto terzi</v>
      </c>
      <c r="D507" s="17">
        <f>VALUE(CONCATENATE(B507,MID(A507,4,2)))</f>
        <v>9901</v>
      </c>
      <c r="E507" s="17" t="str">
        <f>VLOOKUP(D507,Programmi[],3,FALSE)</f>
        <v>Servizi per conto terzi  - e Partite di giro</v>
      </c>
      <c r="F507" s="17" t="str">
        <f>MID(A507,7,1)</f>
        <v>7</v>
      </c>
      <c r="G507" t="str">
        <f>VLOOKUP(VALUE(F507),Titoli[],2,FALSE)</f>
        <v>Spese per conto terzi e partite di giro</v>
      </c>
      <c r="H507" s="110">
        <v>12942</v>
      </c>
      <c r="I507" s="8">
        <v>0</v>
      </c>
      <c r="J507" s="9" t="s">
        <v>812</v>
      </c>
      <c r="K507" s="142">
        <v>50000</v>
      </c>
      <c r="L507" s="151">
        <v>50000</v>
      </c>
      <c r="M507" s="151">
        <v>100000</v>
      </c>
      <c r="N507" s="151">
        <v>100000</v>
      </c>
      <c r="O507" s="151">
        <v>100000</v>
      </c>
      <c r="P507" t="s">
        <v>13</v>
      </c>
    </row>
    <row r="508" spans="1:16" s="17" customFormat="1" x14ac:dyDescent="0.25">
      <c r="A508" t="s">
        <v>810</v>
      </c>
      <c r="B508" s="17" t="str">
        <f>MID(A508,1,2)</f>
        <v>99</v>
      </c>
      <c r="C508" s="17" t="str">
        <f>VLOOKUP(VALUE(B508),Missioni[],2,FALSE)</f>
        <v>Servizi per conto terzi</v>
      </c>
      <c r="D508" s="17">
        <f>VALUE(CONCATENATE(B508,MID(A508,4,2)))</f>
        <v>9901</v>
      </c>
      <c r="E508" s="17" t="str">
        <f>VLOOKUP(D508,Programmi[],3,FALSE)</f>
        <v>Servizi per conto terzi  - e Partite di giro</v>
      </c>
      <c r="F508" s="17" t="str">
        <f>MID(A508,7,1)</f>
        <v>7</v>
      </c>
      <c r="G508" t="str">
        <f>VLOOKUP(VALUE(F508),Titoli[],2,FALSE)</f>
        <v>Spese per conto terzi e partite di giro</v>
      </c>
      <c r="H508" s="110">
        <v>12944</v>
      </c>
      <c r="I508" s="8">
        <v>0</v>
      </c>
      <c r="J508" s="9" t="s">
        <v>813</v>
      </c>
      <c r="K508" s="142">
        <v>1000</v>
      </c>
      <c r="L508" s="151">
        <v>1000</v>
      </c>
      <c r="M508" s="151">
        <v>1000</v>
      </c>
      <c r="N508" s="151">
        <v>1000</v>
      </c>
      <c r="O508" s="151">
        <f>+TUscite[[#This Row],[Previsione Anno 2027]]</f>
        <v>1000</v>
      </c>
      <c r="P508" t="s">
        <v>13</v>
      </c>
    </row>
    <row r="509" spans="1:16" s="17" customFormat="1" x14ac:dyDescent="0.25">
      <c r="A509" t="s">
        <v>810</v>
      </c>
      <c r="B509" s="17" t="str">
        <f>MID(A509,1,2)</f>
        <v>99</v>
      </c>
      <c r="C509" s="17" t="str">
        <f>VLOOKUP(VALUE(B509),Missioni[],2,FALSE)</f>
        <v>Servizi per conto terzi</v>
      </c>
      <c r="D509" s="17">
        <f>VALUE(CONCATENATE(B509,MID(A509,4,2)))</f>
        <v>9901</v>
      </c>
      <c r="E509" s="17" t="str">
        <f>VLOOKUP(D509,Programmi[],3,FALSE)</f>
        <v>Servizi per conto terzi  - e Partite di giro</v>
      </c>
      <c r="F509" s="17" t="str">
        <f>MID(A509,7,1)</f>
        <v>7</v>
      </c>
      <c r="G509" t="str">
        <f>VLOOKUP(VALUE(F509),Titoli[],2,FALSE)</f>
        <v>Spese per conto terzi e partite di giro</v>
      </c>
      <c r="H509" s="110">
        <v>12946</v>
      </c>
      <c r="I509" s="8">
        <v>0</v>
      </c>
      <c r="J509" s="9" t="s">
        <v>814</v>
      </c>
      <c r="K509" s="142">
        <v>1000</v>
      </c>
      <c r="L509" s="151">
        <v>1000</v>
      </c>
      <c r="M509" s="151">
        <v>1000</v>
      </c>
      <c r="N509" s="151">
        <v>1000</v>
      </c>
      <c r="O509" s="151">
        <f>+TUscite[[#This Row],[Previsione Anno 2027]]</f>
        <v>1000</v>
      </c>
      <c r="P509" t="s">
        <v>13</v>
      </c>
    </row>
    <row r="510" spans="1:16" s="17" customFormat="1" x14ac:dyDescent="0.25">
      <c r="A510" t="s">
        <v>815</v>
      </c>
      <c r="B510" s="17" t="str">
        <f>MID(A510,1,2)</f>
        <v>99</v>
      </c>
      <c r="C510" s="17" t="str">
        <f>VLOOKUP(VALUE(B510),Missioni[],2,FALSE)</f>
        <v>Servizi per conto terzi</v>
      </c>
      <c r="D510" s="17">
        <f>VALUE(CONCATENATE(B510,MID(A510,4,2)))</f>
        <v>9901</v>
      </c>
      <c r="E510" s="17" t="str">
        <f>VLOOKUP(D510,Programmi[],3,FALSE)</f>
        <v>Servizi per conto terzi  - e Partite di giro</v>
      </c>
      <c r="F510" s="17" t="str">
        <f>MID(A510,7,1)</f>
        <v>7</v>
      </c>
      <c r="G510" t="str">
        <f>VLOOKUP(VALUE(F510),Titoli[],2,FALSE)</f>
        <v>Spese per conto terzi e partite di giro</v>
      </c>
      <c r="H510" s="110">
        <v>12950</v>
      </c>
      <c r="I510" s="8">
        <v>0</v>
      </c>
      <c r="J510" s="9" t="s">
        <v>816</v>
      </c>
      <c r="K510" s="142">
        <v>350000</v>
      </c>
      <c r="L510" s="151">
        <v>350000</v>
      </c>
      <c r="M510" s="151">
        <v>400000</v>
      </c>
      <c r="N510" s="151">
        <v>400000</v>
      </c>
      <c r="O510" s="151">
        <v>400000</v>
      </c>
      <c r="P510" t="s">
        <v>13</v>
      </c>
    </row>
    <row r="511" spans="1:16" s="17" customFormat="1" x14ac:dyDescent="0.25">
      <c r="A511" t="s">
        <v>815</v>
      </c>
      <c r="B511" s="17" t="str">
        <f>MID(A511,1,2)</f>
        <v>99</v>
      </c>
      <c r="C511" s="17" t="str">
        <f>VLOOKUP(VALUE(B511),Missioni[],2,FALSE)</f>
        <v>Servizi per conto terzi</v>
      </c>
      <c r="D511" s="17">
        <f>VALUE(CONCATENATE(B511,MID(A511,4,2)))</f>
        <v>9901</v>
      </c>
      <c r="E511" s="17" t="str">
        <f>VLOOKUP(D511,Programmi[],3,FALSE)</f>
        <v>Servizi per conto terzi  - e Partite di giro</v>
      </c>
      <c r="F511" s="17" t="str">
        <f>MID(A511,7,1)</f>
        <v>7</v>
      </c>
      <c r="G511" t="str">
        <f>VLOOKUP(VALUE(F511),Titoli[],2,FALSE)</f>
        <v>Spese per conto terzi e partite di giro</v>
      </c>
      <c r="H511" s="110">
        <v>12951</v>
      </c>
      <c r="I511" s="8">
        <v>0</v>
      </c>
      <c r="J511" s="9" t="s">
        <v>817</v>
      </c>
      <c r="K511" s="142">
        <v>150000</v>
      </c>
      <c r="L511" s="151">
        <v>100000</v>
      </c>
      <c r="M511" s="151">
        <v>100000</v>
      </c>
      <c r="N511" s="151">
        <v>100000</v>
      </c>
      <c r="O511" s="151">
        <f>+TUscite[[#This Row],[Previsione Anno 2027]]</f>
        <v>100000</v>
      </c>
      <c r="P511" t="s">
        <v>13</v>
      </c>
    </row>
    <row r="512" spans="1:16" s="17" customFormat="1" x14ac:dyDescent="0.25">
      <c r="A512" t="s">
        <v>818</v>
      </c>
      <c r="B512" s="17" t="str">
        <f>MID(A512,1,2)</f>
        <v>99</v>
      </c>
      <c r="C512" s="17" t="str">
        <f>VLOOKUP(VALUE(B512),Missioni[],2,FALSE)</f>
        <v>Servizi per conto terzi</v>
      </c>
      <c r="D512" s="17">
        <f>VALUE(CONCATENATE(B512,MID(A512,4,2)))</f>
        <v>9901</v>
      </c>
      <c r="E512" s="17" t="str">
        <f>VLOOKUP(D512,Programmi[],3,FALSE)</f>
        <v>Servizi per conto terzi  - e Partite di giro</v>
      </c>
      <c r="F512" s="17" t="str">
        <f>MID(A512,7,1)</f>
        <v>7</v>
      </c>
      <c r="G512" t="str">
        <f>VLOOKUP(VALUE(F512),Titoli[],2,FALSE)</f>
        <v>Spese per conto terzi e partite di giro</v>
      </c>
      <c r="H512" s="110">
        <v>12960</v>
      </c>
      <c r="I512" s="8">
        <v>0</v>
      </c>
      <c r="J512" s="9" t="s">
        <v>819</v>
      </c>
      <c r="K512" s="142">
        <v>5000</v>
      </c>
      <c r="L512" s="151">
        <v>5000</v>
      </c>
      <c r="M512" s="151">
        <v>5000</v>
      </c>
      <c r="N512" s="151">
        <v>5000</v>
      </c>
      <c r="O512" s="151">
        <f>+TUscite[[#This Row],[Previsione Anno 2027]]</f>
        <v>5000</v>
      </c>
      <c r="P512" t="s">
        <v>13</v>
      </c>
    </row>
    <row r="513" spans="1:16" s="17" customFormat="1" x14ac:dyDescent="0.25">
      <c r="A513" t="s">
        <v>820</v>
      </c>
      <c r="B513" s="17" t="str">
        <f>MID(A513,1,2)</f>
        <v>99</v>
      </c>
      <c r="C513" s="17" t="str">
        <f>VLOOKUP(VALUE(B513),Missioni[],2,FALSE)</f>
        <v>Servizi per conto terzi</v>
      </c>
      <c r="D513" s="17">
        <f>VALUE(CONCATENATE(B513,MID(A513,4,2)))</f>
        <v>9901</v>
      </c>
      <c r="E513" s="17" t="str">
        <f>VLOOKUP(D513,Programmi[],3,FALSE)</f>
        <v>Servizi per conto terzi  - e Partite di giro</v>
      </c>
      <c r="F513" s="17" t="str">
        <f>MID(A513,7,1)</f>
        <v>7</v>
      </c>
      <c r="G513" t="str">
        <f>VLOOKUP(VALUE(F513),Titoli[],2,FALSE)</f>
        <v>Spese per conto terzi e partite di giro</v>
      </c>
      <c r="H513" s="110">
        <v>12970</v>
      </c>
      <c r="I513" s="8">
        <v>0</v>
      </c>
      <c r="J513" s="9" t="s">
        <v>821</v>
      </c>
      <c r="K513" s="142">
        <v>50000</v>
      </c>
      <c r="L513" s="151">
        <v>50000</v>
      </c>
      <c r="M513" s="151">
        <v>50000</v>
      </c>
      <c r="N513" s="151">
        <v>50000</v>
      </c>
      <c r="O513" s="151">
        <f>+TUscite[[#This Row],[Previsione Anno 2027]]</f>
        <v>50000</v>
      </c>
      <c r="P513" t="s">
        <v>13</v>
      </c>
    </row>
    <row r="514" spans="1:16" s="17" customFormat="1" ht="30" x14ac:dyDescent="0.25">
      <c r="A514" t="s">
        <v>822</v>
      </c>
      <c r="B514" s="17" t="str">
        <f>MID(A514,1,2)</f>
        <v>99</v>
      </c>
      <c r="C514" s="17" t="str">
        <f>VLOOKUP(VALUE(B514),Missioni[],2,FALSE)</f>
        <v>Servizi per conto terzi</v>
      </c>
      <c r="D514" s="17">
        <f>VALUE(CONCATENATE(B514,MID(A514,4,2)))</f>
        <v>9901</v>
      </c>
      <c r="E514" s="17" t="str">
        <f>VLOOKUP(D514,Programmi[],3,FALSE)</f>
        <v>Servizi per conto terzi  - e Partite di giro</v>
      </c>
      <c r="F514" s="17" t="str">
        <f>MID(A514,7,1)</f>
        <v>7</v>
      </c>
      <c r="G514" t="str">
        <f>VLOOKUP(VALUE(F514),Titoli[],2,FALSE)</f>
        <v>Spese per conto terzi e partite di giro</v>
      </c>
      <c r="H514" s="110">
        <v>12971</v>
      </c>
      <c r="I514" s="8">
        <v>0</v>
      </c>
      <c r="J514" s="9" t="s">
        <v>823</v>
      </c>
      <c r="K514" s="142">
        <v>5000</v>
      </c>
      <c r="L514" s="151">
        <v>5000</v>
      </c>
      <c r="M514" s="151">
        <v>5000</v>
      </c>
      <c r="N514" s="151">
        <v>5000</v>
      </c>
      <c r="O514" s="151">
        <v>5000</v>
      </c>
      <c r="P514" t="s">
        <v>33</v>
      </c>
    </row>
    <row r="515" spans="1:16" s="17" customFormat="1" x14ac:dyDescent="0.25">
      <c r="A515" t="s">
        <v>822</v>
      </c>
      <c r="B515" s="17" t="str">
        <f>MID(A515,1,2)</f>
        <v>99</v>
      </c>
      <c r="C515" s="17" t="str">
        <f>VLOOKUP(VALUE(B515),Missioni[],2,FALSE)</f>
        <v>Servizi per conto terzi</v>
      </c>
      <c r="D515" s="17">
        <f>VALUE(CONCATENATE(B515,MID(A515,4,2)))</f>
        <v>9901</v>
      </c>
      <c r="E515" s="17" t="str">
        <f>VLOOKUP(D515,Programmi[],3,FALSE)</f>
        <v>Servizi per conto terzi  - e Partite di giro</v>
      </c>
      <c r="F515" s="17" t="str">
        <f>MID(A515,7,1)</f>
        <v>7</v>
      </c>
      <c r="G515" t="str">
        <f>VLOOKUP(VALUE(F515),Titoli[],2,FALSE)</f>
        <v>Spese per conto terzi e partite di giro</v>
      </c>
      <c r="H515" s="110">
        <v>12980</v>
      </c>
      <c r="I515" s="8">
        <v>0</v>
      </c>
      <c r="J515" s="9" t="s">
        <v>824</v>
      </c>
      <c r="K515" s="142">
        <v>80000</v>
      </c>
      <c r="L515" s="151">
        <v>80000</v>
      </c>
      <c r="M515" s="151">
        <v>80000</v>
      </c>
      <c r="N515" s="151">
        <v>80000</v>
      </c>
      <c r="O515" s="151">
        <v>80000</v>
      </c>
      <c r="P515" t="s">
        <v>7654</v>
      </c>
    </row>
    <row r="516" spans="1:16" s="17" customFormat="1" x14ac:dyDescent="0.25">
      <c r="A516" t="s">
        <v>825</v>
      </c>
      <c r="B516" s="17" t="str">
        <f>MID(A516,1,2)</f>
        <v>99</v>
      </c>
      <c r="C516" s="17" t="str">
        <f>VLOOKUP(VALUE(B516),Missioni[],2,FALSE)</f>
        <v>Servizi per conto terzi</v>
      </c>
      <c r="D516" s="17">
        <f>VALUE(CONCATENATE(B516,MID(A516,4,2)))</f>
        <v>9901</v>
      </c>
      <c r="E516" s="17" t="str">
        <f>VLOOKUP(D516,Programmi[],3,FALSE)</f>
        <v>Servizi per conto terzi  - e Partite di giro</v>
      </c>
      <c r="F516" s="17" t="str">
        <f>MID(A516,7,1)</f>
        <v>7</v>
      </c>
      <c r="G516" t="str">
        <f>VLOOKUP(VALUE(F516),Titoli[],2,FALSE)</f>
        <v>Spese per conto terzi e partite di giro</v>
      </c>
      <c r="H516" s="110">
        <v>13000</v>
      </c>
      <c r="I516" s="8">
        <v>0</v>
      </c>
      <c r="J516" s="9" t="s">
        <v>165</v>
      </c>
      <c r="K516" s="142">
        <v>250000</v>
      </c>
      <c r="L516" s="151">
        <v>250000</v>
      </c>
      <c r="M516" s="151">
        <v>250000</v>
      </c>
      <c r="N516" s="151">
        <v>250000</v>
      </c>
      <c r="O516" s="151">
        <f>+TUscite[[#This Row],[Previsione Anno 2027]]</f>
        <v>250000</v>
      </c>
      <c r="P516" t="s">
        <v>13</v>
      </c>
    </row>
    <row r="517" spans="1:16" s="164" customFormat="1" ht="30" x14ac:dyDescent="0.25">
      <c r="A517" t="s">
        <v>826</v>
      </c>
      <c r="B517" s="17" t="str">
        <f>MID(A517,1,2)</f>
        <v>99</v>
      </c>
      <c r="C517" s="17" t="str">
        <f>VLOOKUP(VALUE(B517),Missioni[],2,FALSE)</f>
        <v>Servizi per conto terzi</v>
      </c>
      <c r="D517" s="17">
        <f>VALUE(CONCATENATE(B517,MID(A517,4,2)))</f>
        <v>9901</v>
      </c>
      <c r="E517" s="17" t="str">
        <f>VLOOKUP(D517,Programmi[],3,FALSE)</f>
        <v>Servizi per conto terzi  - e Partite di giro</v>
      </c>
      <c r="F517" s="17" t="str">
        <f>MID(A517,7,1)</f>
        <v>7</v>
      </c>
      <c r="G517" t="str">
        <f>VLOOKUP(VALUE(F517),Titoli[],2,FALSE)</f>
        <v>Spese per conto terzi e partite di giro</v>
      </c>
      <c r="H517" s="110">
        <v>13001</v>
      </c>
      <c r="I517" s="8">
        <v>0</v>
      </c>
      <c r="J517" s="9" t="s">
        <v>827</v>
      </c>
      <c r="K517" s="142">
        <v>40000</v>
      </c>
      <c r="L517" s="151">
        <v>40000</v>
      </c>
      <c r="M517" s="151">
        <v>40000</v>
      </c>
      <c r="N517" s="151">
        <v>40000</v>
      </c>
      <c r="O517" s="151">
        <f>+TUscite[[#This Row],[Previsione Anno 2027]]</f>
        <v>40000</v>
      </c>
      <c r="P517" t="s">
        <v>876</v>
      </c>
    </row>
    <row r="518" spans="1:16" s="17" customFormat="1" x14ac:dyDescent="0.25">
      <c r="A518" t="s">
        <v>826</v>
      </c>
      <c r="B518" s="17" t="str">
        <f>MID(A518,1,2)</f>
        <v>99</v>
      </c>
      <c r="C518" s="17" t="str">
        <f>VLOOKUP(VALUE(B518),Missioni[],2,FALSE)</f>
        <v>Servizi per conto terzi</v>
      </c>
      <c r="D518" s="17">
        <f>VALUE(CONCATENATE(B518,MID(A518,4,2)))</f>
        <v>9901</v>
      </c>
      <c r="E518" s="17" t="str">
        <f>VLOOKUP(D518,Programmi[],3,FALSE)</f>
        <v>Servizi per conto terzi  - e Partite di giro</v>
      </c>
      <c r="F518" s="17" t="str">
        <f>MID(A518,7,1)</f>
        <v>7</v>
      </c>
      <c r="G518" t="str">
        <f>VLOOKUP(VALUE(F518),Titoli[],2,FALSE)</f>
        <v>Spese per conto terzi e partite di giro</v>
      </c>
      <c r="H518" s="110">
        <v>13010</v>
      </c>
      <c r="I518" s="8">
        <v>0</v>
      </c>
      <c r="J518" s="9" t="s">
        <v>168</v>
      </c>
      <c r="K518" s="142">
        <v>80000</v>
      </c>
      <c r="L518" s="151">
        <v>80000</v>
      </c>
      <c r="M518" s="151">
        <v>80000</v>
      </c>
      <c r="N518" s="151">
        <v>80000</v>
      </c>
      <c r="O518" s="151">
        <f>+TUscite[[#This Row],[Previsione Anno 2027]]</f>
        <v>80000</v>
      </c>
      <c r="P518" t="s">
        <v>13</v>
      </c>
    </row>
    <row r="519" spans="1:16" s="17" customFormat="1" x14ac:dyDescent="0.25">
      <c r="A519" t="s">
        <v>828</v>
      </c>
      <c r="B519" s="17" t="str">
        <f>MID(A519,1,2)</f>
        <v>99</v>
      </c>
      <c r="C519" s="17" t="str">
        <f>VLOOKUP(VALUE(B519),Missioni[],2,FALSE)</f>
        <v>Servizi per conto terzi</v>
      </c>
      <c r="D519" s="17">
        <f>VALUE(CONCATENATE(B519,MID(A519,4,2)))</f>
        <v>9901</v>
      </c>
      <c r="E519" s="17" t="str">
        <f>VLOOKUP(D519,Programmi[],3,FALSE)</f>
        <v>Servizi per conto terzi  - e Partite di giro</v>
      </c>
      <c r="F519" s="17" t="str">
        <f>MID(A519,7,1)</f>
        <v>7</v>
      </c>
      <c r="G519" t="str">
        <f>VLOOKUP(VALUE(F519),Titoli[],2,FALSE)</f>
        <v>Spese per conto terzi e partite di giro</v>
      </c>
      <c r="H519" s="110">
        <v>13050</v>
      </c>
      <c r="I519" s="8">
        <v>0</v>
      </c>
      <c r="J519" s="9" t="s">
        <v>170</v>
      </c>
      <c r="K519" s="142">
        <v>12500</v>
      </c>
      <c r="L519" s="151">
        <v>12500</v>
      </c>
      <c r="M519" s="151">
        <v>12500</v>
      </c>
      <c r="N519" s="151">
        <v>12500</v>
      </c>
      <c r="O519" s="151">
        <f>+TUscite[[#This Row],[Previsione Anno 2027]]</f>
        <v>12500</v>
      </c>
      <c r="P519" t="s">
        <v>13</v>
      </c>
    </row>
    <row r="520" spans="1:16" s="17" customFormat="1" x14ac:dyDescent="0.25">
      <c r="A520" t="s">
        <v>826</v>
      </c>
      <c r="B520" s="17" t="str">
        <f>MID(A520,1,2)</f>
        <v>99</v>
      </c>
      <c r="C520" s="17" t="str">
        <f>VLOOKUP(VALUE(B520),Missioni[],2,FALSE)</f>
        <v>Servizi per conto terzi</v>
      </c>
      <c r="D520" s="17">
        <f>VALUE(CONCATENATE(B520,MID(A520,4,2)))</f>
        <v>9901</v>
      </c>
      <c r="E520" s="17" t="str">
        <f>VLOOKUP(D520,Programmi[],3,FALSE)</f>
        <v>Servizi per conto terzi  - e Partite di giro</v>
      </c>
      <c r="F520" s="17" t="str">
        <f>MID(A520,7,1)</f>
        <v>7</v>
      </c>
      <c r="G520" t="str">
        <f>VLOOKUP(VALUE(F520),Titoli[],2,FALSE)</f>
        <v>Spese per conto terzi e partite di giro</v>
      </c>
      <c r="H520" s="110">
        <v>13099</v>
      </c>
      <c r="I520" s="8">
        <v>0</v>
      </c>
      <c r="J520" s="9" t="s">
        <v>829</v>
      </c>
      <c r="K520" s="142">
        <v>35000</v>
      </c>
      <c r="L520" s="151">
        <v>35000</v>
      </c>
      <c r="M520" s="151">
        <v>35000</v>
      </c>
      <c r="N520" s="151">
        <v>35000</v>
      </c>
      <c r="O520" s="151">
        <v>35000</v>
      </c>
      <c r="P520" t="s">
        <v>7654</v>
      </c>
    </row>
    <row r="521" spans="1:16" s="17" customFormat="1" ht="30" x14ac:dyDescent="0.25">
      <c r="A521" t="s">
        <v>830</v>
      </c>
      <c r="B521" s="17" t="str">
        <f>MID(A521,1,2)</f>
        <v>60</v>
      </c>
      <c r="C521" s="17" t="str">
        <f>VLOOKUP(VALUE(B521),Missioni[],2,FALSE)</f>
        <v>Anticipazioni finanziarie</v>
      </c>
      <c r="D521" s="17">
        <f>VALUE(CONCATENATE(B521,MID(A521,4,2)))</f>
        <v>6001</v>
      </c>
      <c r="E521" s="17" t="str">
        <f>VLOOKUP(D521,Programmi[],3,FALSE)</f>
        <v>Restituzione anticipazionie di tesoreria</v>
      </c>
      <c r="F521" s="17" t="str">
        <f>MID(A521,7,1)</f>
        <v>5</v>
      </c>
      <c r="G521" t="str">
        <f>VLOOKUP(VALUE(F521),Titoli[],2,FALSE)</f>
        <v>Chiusura-Anticipazioni ricevuto da Istituto tesoriere/cassiere</v>
      </c>
      <c r="H521" s="110">
        <v>13111</v>
      </c>
      <c r="I521" s="8">
        <v>0</v>
      </c>
      <c r="J521" s="9" t="s">
        <v>831</v>
      </c>
      <c r="K521" s="142">
        <v>1500000</v>
      </c>
      <c r="L521" s="151">
        <v>1500000</v>
      </c>
      <c r="M521" s="151">
        <v>1500000</v>
      </c>
      <c r="N521" s="151">
        <v>1500000</v>
      </c>
      <c r="O521" s="151">
        <f>+TUscite[[#This Row],[Previsione Anno 2027]]</f>
        <v>1500000</v>
      </c>
      <c r="P521" t="s">
        <v>13</v>
      </c>
    </row>
    <row r="522" spans="1:16" s="17" customFormat="1" x14ac:dyDescent="0.25">
      <c r="A522" t="s">
        <v>832</v>
      </c>
      <c r="B522" s="17" t="str">
        <f>MID(A522,1,2)</f>
        <v>99</v>
      </c>
      <c r="C522" s="17" t="str">
        <f>VLOOKUP(VALUE(B522),Missioni[],2,FALSE)</f>
        <v>Servizi per conto terzi</v>
      </c>
      <c r="D522" s="17">
        <f>VALUE(CONCATENATE(B522,MID(A522,4,2)))</f>
        <v>9901</v>
      </c>
      <c r="E522" s="17" t="str">
        <f>VLOOKUP(D522,Programmi[],3,FALSE)</f>
        <v>Servizi per conto terzi  - e Partite di giro</v>
      </c>
      <c r="F522" s="17" t="str">
        <f>MID(A522,7,1)</f>
        <v>7</v>
      </c>
      <c r="G522" t="str">
        <f>VLOOKUP(VALUE(F522),Titoli[],2,FALSE)</f>
        <v>Spese per conto terzi e partite di giro</v>
      </c>
      <c r="H522" s="110">
        <v>13999</v>
      </c>
      <c r="I522" s="8">
        <v>0</v>
      </c>
      <c r="J522" s="9" t="s">
        <v>172</v>
      </c>
      <c r="K522" s="142">
        <v>700000</v>
      </c>
      <c r="L522" s="151">
        <v>700000</v>
      </c>
      <c r="M522" s="151">
        <v>700000</v>
      </c>
      <c r="N522" s="151">
        <v>700000</v>
      </c>
      <c r="O522" s="151">
        <f>+TUscite[[#This Row],[Previsione Anno 2027]]</f>
        <v>700000</v>
      </c>
      <c r="P522" t="s">
        <v>13</v>
      </c>
    </row>
    <row r="523" spans="1:16" s="17" customFormat="1" x14ac:dyDescent="0.25">
      <c r="A523" t="s">
        <v>320</v>
      </c>
      <c r="B523" s="17" t="str">
        <f>MID(A523,1,2)</f>
        <v>01</v>
      </c>
      <c r="C523" s="17" t="str">
        <f>VLOOKUP(VALUE(B523),Missioni[],2,FALSE)</f>
        <v xml:space="preserve">Servizi istituzionali,  generali e di gestione </v>
      </c>
      <c r="D523" s="17">
        <f>VALUE(CONCATENATE(B523,MID(A523,4,2)))</f>
        <v>110</v>
      </c>
      <c r="E523" s="17" t="str">
        <f>VLOOKUP(D523,Programmi[],3,FALSE)</f>
        <v>Risorse umane</v>
      </c>
      <c r="F523" s="17" t="str">
        <f>MID(A523,7,1)</f>
        <v>1</v>
      </c>
      <c r="G523" t="str">
        <f>VLOOKUP(VALUE(F523),Titoli[],2,FALSE)</f>
        <v>Spese Correnti</v>
      </c>
      <c r="H523" s="110">
        <v>590000</v>
      </c>
      <c r="I523" s="8">
        <v>0</v>
      </c>
      <c r="J523" s="9" t="s">
        <v>833</v>
      </c>
      <c r="K523" s="142">
        <v>5000</v>
      </c>
      <c r="L523" s="151">
        <v>10000</v>
      </c>
      <c r="M523" s="151">
        <v>5000</v>
      </c>
      <c r="N523" s="151">
        <v>5000</v>
      </c>
      <c r="O523" s="151">
        <f>+TUscite[[#This Row],[Previsione Anno 2027]]</f>
        <v>5000</v>
      </c>
      <c r="P523" t="s">
        <v>876</v>
      </c>
    </row>
    <row r="524" spans="1:16" s="17" customFormat="1" x14ac:dyDescent="0.25">
      <c r="A524" t="s">
        <v>834</v>
      </c>
      <c r="B524" s="17" t="str">
        <f>MID(A524,1,2)</f>
        <v>01</v>
      </c>
      <c r="C524" s="17" t="str">
        <f>VLOOKUP(VALUE(B524),Missioni[],2,FALSE)</f>
        <v xml:space="preserve">Servizi istituzionali,  generali e di gestione </v>
      </c>
      <c r="D524" s="17">
        <f>VALUE(CONCATENATE(B524,MID(A524,4,2)))</f>
        <v>106</v>
      </c>
      <c r="E524" s="17" t="str">
        <f>VLOOKUP(D524,Programmi[],3,FALSE)</f>
        <v>Ufficio tecnico</v>
      </c>
      <c r="F524" s="17" t="str">
        <f>MID(A524,7,1)</f>
        <v>1</v>
      </c>
      <c r="G524" t="str">
        <f>VLOOKUP(VALUE(F524),Titoli[],2,FALSE)</f>
        <v>Spese Correnti</v>
      </c>
      <c r="H524" s="110">
        <v>810000</v>
      </c>
      <c r="I524" s="8">
        <v>0</v>
      </c>
      <c r="J524" s="9" t="s">
        <v>835</v>
      </c>
      <c r="K524" s="142">
        <v>2000</v>
      </c>
      <c r="L524" s="151">
        <v>2000</v>
      </c>
      <c r="M524" s="151">
        <v>2000</v>
      </c>
      <c r="N524" s="151">
        <v>2000</v>
      </c>
      <c r="O524" s="151">
        <v>2000</v>
      </c>
      <c r="P524" t="s">
        <v>7654</v>
      </c>
    </row>
    <row r="525" spans="1:16" s="17" customFormat="1" x14ac:dyDescent="0.25">
      <c r="A525" t="s">
        <v>836</v>
      </c>
      <c r="B525" s="17" t="str">
        <f>MID(A525,1,2)</f>
        <v>01</v>
      </c>
      <c r="C525" s="17" t="str">
        <f>VLOOKUP(VALUE(B525),Missioni[],2,FALSE)</f>
        <v xml:space="preserve">Servizi istituzionali,  generali e di gestione </v>
      </c>
      <c r="D525" s="17">
        <f>VALUE(CONCATENATE(B525,MID(A525,4,2)))</f>
        <v>106</v>
      </c>
      <c r="E525" s="17" t="str">
        <f>VLOOKUP(D525,Programmi[],3,FALSE)</f>
        <v>Ufficio tecnico</v>
      </c>
      <c r="F525" s="17" t="str">
        <f>MID(A525,7,1)</f>
        <v>1</v>
      </c>
      <c r="G525" t="str">
        <f>VLOOKUP(VALUE(F525),Titoli[],2,FALSE)</f>
        <v>Spese Correnti</v>
      </c>
      <c r="H525" s="110">
        <v>811000</v>
      </c>
      <c r="I525" s="8">
        <v>0</v>
      </c>
      <c r="J525" s="9" t="s">
        <v>875</v>
      </c>
      <c r="K525" s="142">
        <v>8752</v>
      </c>
      <c r="L525" s="151">
        <v>8752</v>
      </c>
      <c r="M525" s="151">
        <v>8752</v>
      </c>
      <c r="N525" s="151">
        <v>8752</v>
      </c>
      <c r="O525" s="151">
        <v>8752</v>
      </c>
      <c r="P525" t="s">
        <v>7654</v>
      </c>
    </row>
    <row r="526" spans="1:16" x14ac:dyDescent="0.25">
      <c r="A526" s="155"/>
      <c r="B526" s="155"/>
      <c r="C526" s="155"/>
      <c r="D526" s="155"/>
      <c r="E526" s="155"/>
      <c r="F526" s="155" t="str">
        <f>MID(A526,7,1)</f>
        <v/>
      </c>
      <c r="G526" s="155"/>
      <c r="H526" s="156"/>
      <c r="I526" s="157"/>
      <c r="J526" s="158"/>
      <c r="K526" s="159"/>
      <c r="L526" s="151"/>
      <c r="M526" s="151"/>
      <c r="N526" s="151"/>
      <c r="O526" s="151"/>
      <c r="P526" s="155"/>
    </row>
    <row r="527" spans="1:16" x14ac:dyDescent="0.25">
      <c r="A527" s="17"/>
      <c r="B527" s="17"/>
      <c r="C527" s="17"/>
      <c r="D527" s="17"/>
      <c r="E527" s="17"/>
      <c r="F527" s="17"/>
      <c r="G527" s="17"/>
      <c r="H527" s="147"/>
      <c r="I527" s="148"/>
      <c r="J527" s="149"/>
      <c r="K527" s="145">
        <f>SUBTOTAL(109,TUscite[Assestato 2024])</f>
        <v>19392296.149999999</v>
      </c>
      <c r="L527" s="145">
        <f>SUBTOTAL(109,TUscite[Assestato Anno 2025])</f>
        <v>17904067.079999998</v>
      </c>
      <c r="M527" s="145">
        <f>SUBTOTAL(109,TUscite[Previsione Anno 2026])</f>
        <v>19560544</v>
      </c>
      <c r="N527" s="145">
        <f>SUBTOTAL(109,TUscite[Previsione Anno 2027])</f>
        <v>14797287.960000001</v>
      </c>
      <c r="O527" s="145">
        <f>SUBTOTAL(109,TUscite[Previsione Anno 2028])</f>
        <v>14680594</v>
      </c>
      <c r="P527" s="17"/>
    </row>
  </sheetData>
  <phoneticPr fontId="44" type="noConversion"/>
  <pageMargins left="0.19685039370078741" right="0.15748031496062992" top="0.31496062992125984" bottom="0.39370078740157483" header="0.15748031496062992" footer="0.15748031496062992"/>
  <pageSetup paperSize="8" scale="90" fitToHeight="0" orientation="landscape" r:id="rId1"/>
  <headerFooter>
    <oddHeader>&amp;R&amp;"Arial Narrow,Corsivo"&amp;12print: &amp;D - &amp;T</oddHeader>
    <oddFooter>&amp;R&amp;"Arial Narrow,Corsivo"&amp;12pagina: &amp;P di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H155"/>
  <sheetViews>
    <sheetView workbookViewId="0">
      <selection activeCell="E12" sqref="E12"/>
    </sheetView>
  </sheetViews>
  <sheetFormatPr defaultRowHeight="15" x14ac:dyDescent="0.25"/>
  <cols>
    <col min="1" max="1" width="7.28515625" customWidth="1"/>
    <col min="2" max="2" width="38" style="9" customWidth="1"/>
    <col min="3" max="3" width="10.7109375" bestFit="1" customWidth="1"/>
    <col min="4" max="4" width="85.85546875" style="9" customWidth="1"/>
    <col min="5" max="5" width="24" customWidth="1"/>
    <col min="6" max="8" width="23.7109375" style="109" customWidth="1"/>
  </cols>
  <sheetData>
    <row r="1" spans="1:8" x14ac:dyDescent="0.25">
      <c r="B1"/>
    </row>
    <row r="2" spans="1:8" ht="23.25" x14ac:dyDescent="0.35">
      <c r="A2" s="104" t="s">
        <v>7391</v>
      </c>
      <c r="B2" s="107"/>
    </row>
    <row r="3" spans="1:8" x14ac:dyDescent="0.25">
      <c r="A3" s="105" t="s">
        <v>182</v>
      </c>
      <c r="B3" s="108" t="s">
        <v>1</v>
      </c>
      <c r="C3" s="105" t="s">
        <v>2</v>
      </c>
      <c r="D3" s="108" t="s">
        <v>4</v>
      </c>
      <c r="E3" s="105" t="s">
        <v>5</v>
      </c>
      <c r="F3" s="134" t="s">
        <v>7530</v>
      </c>
      <c r="G3" s="134" t="s">
        <v>7531</v>
      </c>
      <c r="H3" s="134" t="s">
        <v>7532</v>
      </c>
    </row>
    <row r="4" spans="1:8" x14ac:dyDescent="0.25">
      <c r="A4" s="106" t="s">
        <v>7385</v>
      </c>
      <c r="B4" s="106" t="s">
        <v>7386</v>
      </c>
      <c r="C4" s="106">
        <v>12</v>
      </c>
      <c r="D4" s="106" t="s">
        <v>7</v>
      </c>
      <c r="E4" s="106" t="s">
        <v>888</v>
      </c>
      <c r="F4" s="106">
        <v>2034310.12</v>
      </c>
      <c r="G4" s="106">
        <v>0</v>
      </c>
      <c r="H4" s="106">
        <v>0</v>
      </c>
    </row>
    <row r="5" spans="1:8" x14ac:dyDescent="0.25">
      <c r="A5" s="106"/>
      <c r="B5" s="106"/>
      <c r="C5" s="106">
        <v>13</v>
      </c>
      <c r="D5" s="106" t="s">
        <v>9</v>
      </c>
      <c r="E5" s="106" t="s">
        <v>888</v>
      </c>
      <c r="F5" s="106">
        <v>126359.86</v>
      </c>
      <c r="G5" s="106">
        <v>0</v>
      </c>
      <c r="H5" s="106">
        <v>0</v>
      </c>
    </row>
    <row r="6" spans="1:8" x14ac:dyDescent="0.25">
      <c r="A6" s="106"/>
      <c r="B6" s="106"/>
      <c r="C6" s="106">
        <v>14</v>
      </c>
      <c r="D6" s="106" t="s">
        <v>10</v>
      </c>
      <c r="E6" s="106" t="s">
        <v>888</v>
      </c>
      <c r="F6" s="106">
        <v>4479635.47</v>
      </c>
      <c r="G6" s="106">
        <v>0</v>
      </c>
      <c r="H6" s="106">
        <v>0</v>
      </c>
    </row>
    <row r="7" spans="1:8" x14ac:dyDescent="0.25">
      <c r="A7" s="106"/>
      <c r="B7" s="106" t="s">
        <v>7393</v>
      </c>
      <c r="C7" s="106"/>
      <c r="D7" s="106"/>
      <c r="E7" s="106"/>
      <c r="F7" s="106">
        <v>6640305.4499999993</v>
      </c>
      <c r="G7" s="106">
        <v>0</v>
      </c>
      <c r="H7" s="106">
        <v>0</v>
      </c>
    </row>
    <row r="8" spans="1:8" x14ac:dyDescent="0.25">
      <c r="A8" s="106" t="s">
        <v>7375</v>
      </c>
      <c r="B8" s="106" t="s">
        <v>1029</v>
      </c>
      <c r="C8" s="106">
        <v>100</v>
      </c>
      <c r="D8" s="106" t="s">
        <v>12</v>
      </c>
      <c r="E8" s="106" t="s">
        <v>888</v>
      </c>
      <c r="F8" s="106">
        <v>865000</v>
      </c>
      <c r="G8" s="106">
        <v>865000</v>
      </c>
      <c r="H8" s="106">
        <v>865000</v>
      </c>
    </row>
    <row r="9" spans="1:8" x14ac:dyDescent="0.25">
      <c r="A9" s="106"/>
      <c r="B9" s="106"/>
      <c r="C9" s="106">
        <v>186</v>
      </c>
      <c r="D9" s="106" t="s">
        <v>15</v>
      </c>
      <c r="E9" s="106" t="s">
        <v>888</v>
      </c>
      <c r="F9" s="106">
        <v>150000</v>
      </c>
      <c r="G9" s="106">
        <v>180000</v>
      </c>
      <c r="H9" s="106">
        <v>180000</v>
      </c>
    </row>
    <row r="10" spans="1:8" x14ac:dyDescent="0.25">
      <c r="A10" s="106"/>
      <c r="B10" s="106"/>
      <c r="C10" s="106">
        <v>192</v>
      </c>
      <c r="D10" s="106" t="s">
        <v>16</v>
      </c>
      <c r="E10" s="106" t="s">
        <v>888</v>
      </c>
      <c r="F10" s="106">
        <v>1635000</v>
      </c>
      <c r="G10" s="106">
        <v>1635000</v>
      </c>
      <c r="H10" s="106">
        <v>1635000</v>
      </c>
    </row>
    <row r="11" spans="1:8" x14ac:dyDescent="0.25">
      <c r="A11" s="106"/>
      <c r="B11" s="106"/>
      <c r="C11" s="106">
        <v>193</v>
      </c>
      <c r="D11" s="106" t="s">
        <v>19</v>
      </c>
      <c r="E11" s="106" t="s">
        <v>888</v>
      </c>
      <c r="F11" s="106">
        <v>2140000</v>
      </c>
      <c r="G11" s="106">
        <v>2140000</v>
      </c>
      <c r="H11" s="106">
        <v>2140000</v>
      </c>
    </row>
    <row r="12" spans="1:8" x14ac:dyDescent="0.25">
      <c r="A12" s="106"/>
      <c r="B12" s="106"/>
      <c r="C12" s="106">
        <v>194</v>
      </c>
      <c r="D12" s="106" t="s">
        <v>21</v>
      </c>
      <c r="E12" s="106" t="s">
        <v>888</v>
      </c>
      <c r="F12" s="106">
        <v>1000000</v>
      </c>
      <c r="G12" s="106">
        <v>1000000</v>
      </c>
      <c r="H12" s="106">
        <v>1000000</v>
      </c>
    </row>
    <row r="13" spans="1:8" x14ac:dyDescent="0.25">
      <c r="A13" s="106"/>
      <c r="B13" s="106"/>
      <c r="C13" s="106">
        <v>196</v>
      </c>
      <c r="D13" s="106" t="s">
        <v>23</v>
      </c>
      <c r="E13" s="106" t="s">
        <v>888</v>
      </c>
      <c r="F13" s="106">
        <v>35000</v>
      </c>
      <c r="G13" s="106">
        <v>35000</v>
      </c>
      <c r="H13" s="106">
        <v>35000</v>
      </c>
    </row>
    <row r="14" spans="1:8" x14ac:dyDescent="0.25">
      <c r="A14" s="106"/>
      <c r="B14" s="106"/>
      <c r="C14" s="106">
        <v>197</v>
      </c>
      <c r="D14" s="106" t="s">
        <v>24</v>
      </c>
      <c r="E14" s="106" t="s">
        <v>888</v>
      </c>
      <c r="F14" s="106">
        <v>10000</v>
      </c>
      <c r="G14" s="106">
        <v>10000</v>
      </c>
      <c r="H14" s="106">
        <v>10000</v>
      </c>
    </row>
    <row r="15" spans="1:8" x14ac:dyDescent="0.25">
      <c r="A15" s="106"/>
      <c r="B15" s="106" t="s">
        <v>7394</v>
      </c>
      <c r="C15" s="106"/>
      <c r="D15" s="106"/>
      <c r="E15" s="106"/>
      <c r="F15" s="106">
        <v>5835000</v>
      </c>
      <c r="G15" s="106">
        <v>5865000</v>
      </c>
      <c r="H15" s="106">
        <v>5865000</v>
      </c>
    </row>
    <row r="16" spans="1:8" x14ac:dyDescent="0.25">
      <c r="A16" s="106" t="s">
        <v>7376</v>
      </c>
      <c r="B16" s="106" t="s">
        <v>1480</v>
      </c>
      <c r="C16" s="106">
        <v>552</v>
      </c>
      <c r="D16" s="106" t="s">
        <v>26</v>
      </c>
      <c r="E16" s="106" t="s">
        <v>8</v>
      </c>
      <c r="F16" s="106"/>
      <c r="G16" s="106"/>
      <c r="H16" s="106"/>
    </row>
    <row r="17" spans="1:8" x14ac:dyDescent="0.25">
      <c r="A17" s="106"/>
      <c r="B17" s="106"/>
      <c r="C17" s="106">
        <v>554</v>
      </c>
      <c r="D17" s="106" t="s">
        <v>28</v>
      </c>
      <c r="E17" s="106" t="s">
        <v>8</v>
      </c>
      <c r="F17" s="106"/>
      <c r="G17" s="106"/>
      <c r="H17" s="106"/>
    </row>
    <row r="18" spans="1:8" x14ac:dyDescent="0.25">
      <c r="A18" s="106"/>
      <c r="B18" s="106"/>
      <c r="C18" s="106">
        <v>557</v>
      </c>
      <c r="D18" s="106" t="s">
        <v>29</v>
      </c>
      <c r="E18" s="106" t="s">
        <v>8</v>
      </c>
      <c r="F18" s="106">
        <v>60000</v>
      </c>
      <c r="G18" s="106">
        <v>60000</v>
      </c>
      <c r="H18" s="106">
        <v>60000</v>
      </c>
    </row>
    <row r="19" spans="1:8" x14ac:dyDescent="0.25">
      <c r="A19" s="106"/>
      <c r="B19" s="106"/>
      <c r="C19" s="106">
        <v>558</v>
      </c>
      <c r="D19" s="106" t="s">
        <v>30</v>
      </c>
      <c r="E19" s="106" t="s">
        <v>31</v>
      </c>
      <c r="F19" s="106">
        <v>8000</v>
      </c>
      <c r="G19" s="106">
        <v>8000</v>
      </c>
      <c r="H19" s="106">
        <v>8000</v>
      </c>
    </row>
    <row r="20" spans="1:8" x14ac:dyDescent="0.25">
      <c r="A20" s="106"/>
      <c r="B20" s="106"/>
      <c r="C20" s="106">
        <v>560</v>
      </c>
      <c r="D20" s="106" t="s">
        <v>32</v>
      </c>
      <c r="E20" s="106" t="s">
        <v>33</v>
      </c>
      <c r="F20" s="106">
        <v>11430</v>
      </c>
      <c r="G20" s="106">
        <v>11430</v>
      </c>
      <c r="H20" s="106">
        <v>11430</v>
      </c>
    </row>
    <row r="21" spans="1:8" x14ac:dyDescent="0.25">
      <c r="A21" s="106"/>
      <c r="B21" s="106"/>
      <c r="C21" s="106">
        <v>565</v>
      </c>
      <c r="D21" s="106" t="s">
        <v>35</v>
      </c>
      <c r="E21" s="106" t="s">
        <v>888</v>
      </c>
      <c r="F21" s="106">
        <v>10000</v>
      </c>
      <c r="G21" s="106">
        <v>10000</v>
      </c>
      <c r="H21" s="106">
        <v>10000</v>
      </c>
    </row>
    <row r="22" spans="1:8" x14ac:dyDescent="0.25">
      <c r="A22" s="106"/>
      <c r="B22" s="106"/>
      <c r="C22" s="106">
        <v>841</v>
      </c>
      <c r="D22" s="106" t="s">
        <v>38</v>
      </c>
      <c r="E22" s="106" t="s">
        <v>31</v>
      </c>
      <c r="F22" s="106"/>
      <c r="G22" s="106"/>
      <c r="H22" s="106"/>
    </row>
    <row r="23" spans="1:8" x14ac:dyDescent="0.25">
      <c r="A23" s="106"/>
      <c r="B23" s="106"/>
      <c r="C23" s="106">
        <v>842</v>
      </c>
      <c r="D23" s="106" t="s">
        <v>39</v>
      </c>
      <c r="E23" s="106" t="s">
        <v>33</v>
      </c>
      <c r="F23" s="106">
        <v>15000</v>
      </c>
      <c r="G23" s="106">
        <v>15000</v>
      </c>
      <c r="H23" s="106">
        <v>15000</v>
      </c>
    </row>
    <row r="24" spans="1:8" x14ac:dyDescent="0.25">
      <c r="A24" s="106"/>
      <c r="B24" s="106"/>
      <c r="C24" s="106">
        <v>843</v>
      </c>
      <c r="D24" s="106" t="s">
        <v>40</v>
      </c>
      <c r="E24" s="106" t="s">
        <v>33</v>
      </c>
      <c r="F24" s="106">
        <v>53247.07</v>
      </c>
      <c r="G24" s="106">
        <v>53247.07</v>
      </c>
      <c r="H24" s="106">
        <v>53247.07</v>
      </c>
    </row>
    <row r="25" spans="1:8" x14ac:dyDescent="0.25">
      <c r="A25" s="106"/>
      <c r="B25" s="106"/>
      <c r="C25" s="106">
        <v>844</v>
      </c>
      <c r="D25" s="106" t="s">
        <v>41</v>
      </c>
      <c r="E25" s="106" t="s">
        <v>31</v>
      </c>
      <c r="F25" s="106">
        <v>8500</v>
      </c>
      <c r="G25" s="106">
        <v>8500</v>
      </c>
      <c r="H25" s="106">
        <v>8500</v>
      </c>
    </row>
    <row r="26" spans="1:8" x14ac:dyDescent="0.25">
      <c r="A26" s="106"/>
      <c r="B26" s="106"/>
      <c r="C26" s="106">
        <v>847</v>
      </c>
      <c r="D26" s="106" t="s">
        <v>42</v>
      </c>
      <c r="E26" s="106" t="s">
        <v>33</v>
      </c>
      <c r="F26" s="106"/>
      <c r="G26" s="106"/>
      <c r="H26" s="106"/>
    </row>
    <row r="27" spans="1:8" x14ac:dyDescent="0.25">
      <c r="A27" s="106"/>
      <c r="B27" s="106"/>
      <c r="C27" s="106">
        <v>850</v>
      </c>
      <c r="D27" s="106" t="s">
        <v>44</v>
      </c>
      <c r="E27" s="106" t="s">
        <v>33</v>
      </c>
      <c r="F27" s="106">
        <v>2400</v>
      </c>
      <c r="G27" s="106">
        <v>2400</v>
      </c>
      <c r="H27" s="106">
        <v>2400</v>
      </c>
    </row>
    <row r="28" spans="1:8" x14ac:dyDescent="0.25">
      <c r="A28" s="106"/>
      <c r="B28" s="106"/>
      <c r="C28" s="106">
        <v>851</v>
      </c>
      <c r="D28" s="106" t="s">
        <v>45</v>
      </c>
      <c r="E28" s="106" t="s">
        <v>33</v>
      </c>
      <c r="F28" s="106">
        <v>52250</v>
      </c>
      <c r="G28" s="106">
        <v>33000</v>
      </c>
      <c r="H28" s="106">
        <v>33000</v>
      </c>
    </row>
    <row r="29" spans="1:8" x14ac:dyDescent="0.25">
      <c r="A29" s="106"/>
      <c r="B29" s="106"/>
      <c r="C29" s="106">
        <v>915</v>
      </c>
      <c r="D29" s="106" t="s">
        <v>46</v>
      </c>
      <c r="E29" s="106" t="s">
        <v>33</v>
      </c>
      <c r="F29" s="106">
        <v>48000</v>
      </c>
      <c r="G29" s="106">
        <v>48000</v>
      </c>
      <c r="H29" s="106">
        <v>48000</v>
      </c>
    </row>
    <row r="30" spans="1:8" x14ac:dyDescent="0.25">
      <c r="A30" s="106"/>
      <c r="B30" s="106"/>
      <c r="C30" s="106">
        <v>941</v>
      </c>
      <c r="D30" s="106" t="s">
        <v>47</v>
      </c>
      <c r="E30" s="106" t="s">
        <v>33</v>
      </c>
      <c r="F30" s="106">
        <v>15000</v>
      </c>
      <c r="G30" s="106">
        <v>15000</v>
      </c>
      <c r="H30" s="106">
        <v>15000</v>
      </c>
    </row>
    <row r="31" spans="1:8" x14ac:dyDescent="0.25">
      <c r="A31" s="106"/>
      <c r="B31" s="106"/>
      <c r="C31" s="106">
        <v>946</v>
      </c>
      <c r="D31" s="106" t="s">
        <v>880</v>
      </c>
      <c r="E31" s="106" t="s">
        <v>33</v>
      </c>
      <c r="F31" s="106">
        <v>32053.599999999999</v>
      </c>
      <c r="G31" s="106">
        <v>32053.599999999999</v>
      </c>
      <c r="H31" s="106">
        <v>32053.599999999999</v>
      </c>
    </row>
    <row r="32" spans="1:8" x14ac:dyDescent="0.25">
      <c r="A32" s="106"/>
      <c r="B32" s="106"/>
      <c r="C32" s="106">
        <v>947</v>
      </c>
      <c r="D32" s="106" t="s">
        <v>48</v>
      </c>
      <c r="E32" s="106" t="s">
        <v>33</v>
      </c>
      <c r="F32" s="106"/>
      <c r="G32" s="106"/>
      <c r="H32" s="106"/>
    </row>
    <row r="33" spans="1:8" x14ac:dyDescent="0.25">
      <c r="A33" s="106"/>
      <c r="B33" s="106"/>
      <c r="C33" s="106">
        <v>1546</v>
      </c>
      <c r="D33" s="106" t="s">
        <v>881</v>
      </c>
      <c r="E33" s="106" t="s">
        <v>33</v>
      </c>
      <c r="F33" s="106"/>
      <c r="G33" s="106"/>
      <c r="H33" s="106"/>
    </row>
    <row r="34" spans="1:8" x14ac:dyDescent="0.25">
      <c r="A34" s="106"/>
      <c r="B34" s="106"/>
      <c r="C34" s="106">
        <v>1549</v>
      </c>
      <c r="D34" s="106" t="s">
        <v>81</v>
      </c>
      <c r="E34" s="106" t="s">
        <v>33</v>
      </c>
      <c r="F34" s="106"/>
      <c r="G34" s="106"/>
      <c r="H34" s="106"/>
    </row>
    <row r="35" spans="1:8" x14ac:dyDescent="0.25">
      <c r="A35" s="106"/>
      <c r="B35" s="106"/>
      <c r="C35" s="106">
        <v>550</v>
      </c>
      <c r="D35" s="106" t="s">
        <v>7440</v>
      </c>
      <c r="E35" s="106" t="s">
        <v>888</v>
      </c>
      <c r="F35" s="106">
        <v>66000</v>
      </c>
      <c r="G35" s="106">
        <v>0</v>
      </c>
      <c r="H35" s="106">
        <v>0</v>
      </c>
    </row>
    <row r="36" spans="1:8" x14ac:dyDescent="0.25">
      <c r="A36" s="106"/>
      <c r="B36" s="106"/>
      <c r="C36" s="106">
        <v>551</v>
      </c>
      <c r="D36" s="106" t="s">
        <v>7441</v>
      </c>
      <c r="E36" s="106" t="s">
        <v>8</v>
      </c>
      <c r="F36" s="106">
        <v>42660</v>
      </c>
      <c r="G36" s="106">
        <v>42660</v>
      </c>
      <c r="H36" s="106">
        <v>0</v>
      </c>
    </row>
    <row r="37" spans="1:8" x14ac:dyDescent="0.25">
      <c r="A37" s="106"/>
      <c r="B37" s="106"/>
      <c r="C37" s="106">
        <v>849</v>
      </c>
      <c r="D37" s="106" t="s">
        <v>7438</v>
      </c>
      <c r="E37" s="106" t="s">
        <v>33</v>
      </c>
      <c r="F37" s="106">
        <v>22025</v>
      </c>
      <c r="G37" s="106">
        <v>22025</v>
      </c>
      <c r="H37" s="106">
        <v>22025</v>
      </c>
    </row>
    <row r="38" spans="1:8" x14ac:dyDescent="0.25">
      <c r="A38" s="106"/>
      <c r="B38" s="106"/>
      <c r="C38" s="106">
        <v>846</v>
      </c>
      <c r="D38" s="106" t="s">
        <v>7439</v>
      </c>
      <c r="E38" s="106" t="s">
        <v>33</v>
      </c>
      <c r="F38" s="106">
        <v>2000</v>
      </c>
      <c r="G38" s="106">
        <v>2000</v>
      </c>
      <c r="H38" s="106">
        <v>2000</v>
      </c>
    </row>
    <row r="39" spans="1:8" x14ac:dyDescent="0.25">
      <c r="A39" s="106"/>
      <c r="B39" s="106"/>
      <c r="C39" s="106">
        <v>549</v>
      </c>
      <c r="D39" s="106" t="s">
        <v>7434</v>
      </c>
      <c r="E39" s="106" t="s">
        <v>31</v>
      </c>
      <c r="F39" s="106"/>
      <c r="G39" s="106"/>
      <c r="H39" s="106"/>
    </row>
    <row r="40" spans="1:8" x14ac:dyDescent="0.25">
      <c r="A40" s="106"/>
      <c r="B40" s="106"/>
      <c r="C40" s="106">
        <v>570</v>
      </c>
      <c r="D40" s="106" t="s">
        <v>7456</v>
      </c>
      <c r="E40" s="106" t="s">
        <v>33</v>
      </c>
      <c r="F40" s="106">
        <v>6650</v>
      </c>
      <c r="G40" s="106">
        <v>0</v>
      </c>
      <c r="H40" s="106">
        <v>0</v>
      </c>
    </row>
    <row r="41" spans="1:8" x14ac:dyDescent="0.25">
      <c r="A41" s="106"/>
      <c r="B41" s="106"/>
      <c r="C41" s="106">
        <v>1397</v>
      </c>
      <c r="D41" s="106" t="s">
        <v>7535</v>
      </c>
      <c r="E41" s="106" t="s">
        <v>7537</v>
      </c>
      <c r="F41" s="106">
        <v>75000</v>
      </c>
      <c r="G41" s="106">
        <v>0</v>
      </c>
      <c r="H41" s="106">
        <v>0</v>
      </c>
    </row>
    <row r="42" spans="1:8" x14ac:dyDescent="0.25">
      <c r="A42" s="106"/>
      <c r="B42" s="106"/>
      <c r="C42" s="106">
        <v>1398</v>
      </c>
      <c r="D42" s="106" t="s">
        <v>7536</v>
      </c>
      <c r="E42" s="106" t="s">
        <v>7537</v>
      </c>
      <c r="F42" s="106">
        <v>81000</v>
      </c>
      <c r="G42" s="106">
        <v>0</v>
      </c>
      <c r="H42" s="106">
        <v>0</v>
      </c>
    </row>
    <row r="43" spans="1:8" x14ac:dyDescent="0.25">
      <c r="A43" s="106"/>
      <c r="B43" s="106" t="s">
        <v>7395</v>
      </c>
      <c r="C43" s="106"/>
      <c r="D43" s="106"/>
      <c r="E43" s="106"/>
      <c r="F43" s="106">
        <v>611215.66999999993</v>
      </c>
      <c r="G43" s="106">
        <v>363315.67</v>
      </c>
      <c r="H43" s="106">
        <v>320655.67</v>
      </c>
    </row>
    <row r="44" spans="1:8" x14ac:dyDescent="0.25">
      <c r="A44" s="106" t="s">
        <v>7377</v>
      </c>
      <c r="B44" s="106" t="s">
        <v>1611</v>
      </c>
      <c r="C44" s="106">
        <v>1184</v>
      </c>
      <c r="D44" s="106" t="s">
        <v>50</v>
      </c>
      <c r="E44" s="106" t="s">
        <v>7407</v>
      </c>
      <c r="F44" s="106">
        <v>250000</v>
      </c>
      <c r="G44" s="106">
        <v>260000</v>
      </c>
      <c r="H44" s="106">
        <v>250000</v>
      </c>
    </row>
    <row r="45" spans="1:8" x14ac:dyDescent="0.25">
      <c r="A45" s="106"/>
      <c r="B45" s="106"/>
      <c r="C45" s="106">
        <v>1185</v>
      </c>
      <c r="D45" s="106" t="s">
        <v>51</v>
      </c>
      <c r="E45" s="106" t="s">
        <v>888</v>
      </c>
      <c r="F45" s="106"/>
      <c r="G45" s="106"/>
      <c r="H45" s="106"/>
    </row>
    <row r="46" spans="1:8" x14ac:dyDescent="0.25">
      <c r="A46" s="106"/>
      <c r="B46" s="106"/>
      <c r="C46" s="106">
        <v>1190</v>
      </c>
      <c r="D46" s="106" t="s">
        <v>53</v>
      </c>
      <c r="E46" s="106" t="s">
        <v>8</v>
      </c>
      <c r="F46" s="106">
        <v>20000</v>
      </c>
      <c r="G46" s="106">
        <v>20000</v>
      </c>
      <c r="H46" s="106">
        <v>20000</v>
      </c>
    </row>
    <row r="47" spans="1:8" x14ac:dyDescent="0.25">
      <c r="A47" s="106"/>
      <c r="B47" s="106"/>
      <c r="C47" s="106">
        <v>1191</v>
      </c>
      <c r="D47" s="106" t="s">
        <v>54</v>
      </c>
      <c r="E47" s="106" t="s">
        <v>7407</v>
      </c>
      <c r="F47" s="106">
        <v>75000</v>
      </c>
      <c r="G47" s="106">
        <v>75000</v>
      </c>
      <c r="H47" s="106">
        <v>75000</v>
      </c>
    </row>
    <row r="48" spans="1:8" x14ac:dyDescent="0.25">
      <c r="A48" s="106"/>
      <c r="B48" s="106"/>
      <c r="C48" s="106">
        <v>1200</v>
      </c>
      <c r="D48" s="106" t="s">
        <v>56</v>
      </c>
      <c r="E48" s="106" t="s">
        <v>8</v>
      </c>
      <c r="F48" s="106">
        <v>10000</v>
      </c>
      <c r="G48" s="106">
        <v>10000</v>
      </c>
      <c r="H48" s="106">
        <v>10000</v>
      </c>
    </row>
    <row r="49" spans="1:8" x14ac:dyDescent="0.25">
      <c r="A49" s="106"/>
      <c r="B49" s="106"/>
      <c r="C49" s="106">
        <v>1230</v>
      </c>
      <c r="D49" s="106" t="s">
        <v>57</v>
      </c>
      <c r="E49" s="106" t="s">
        <v>8</v>
      </c>
      <c r="F49" s="106">
        <v>1000</v>
      </c>
      <c r="G49" s="106">
        <v>1000</v>
      </c>
      <c r="H49" s="106">
        <v>1000</v>
      </c>
    </row>
    <row r="50" spans="1:8" x14ac:dyDescent="0.25">
      <c r="A50" s="106"/>
      <c r="B50" s="106"/>
      <c r="C50" s="106">
        <v>1270</v>
      </c>
      <c r="D50" s="106" t="s">
        <v>59</v>
      </c>
      <c r="E50" s="106" t="s">
        <v>31</v>
      </c>
      <c r="F50" s="106">
        <v>13000</v>
      </c>
      <c r="G50" s="106">
        <v>13000</v>
      </c>
      <c r="H50" s="106">
        <v>13000</v>
      </c>
    </row>
    <row r="51" spans="1:8" x14ac:dyDescent="0.25">
      <c r="A51" s="106"/>
      <c r="B51" s="106"/>
      <c r="C51" s="106">
        <v>1290</v>
      </c>
      <c r="D51" s="106" t="s">
        <v>61</v>
      </c>
      <c r="E51" s="106" t="s">
        <v>33</v>
      </c>
      <c r="F51" s="106">
        <v>225000</v>
      </c>
      <c r="G51" s="106">
        <v>225000</v>
      </c>
      <c r="H51" s="106">
        <v>225000</v>
      </c>
    </row>
    <row r="52" spans="1:8" x14ac:dyDescent="0.25">
      <c r="A52" s="106"/>
      <c r="B52" s="106"/>
      <c r="C52" s="106">
        <v>1292</v>
      </c>
      <c r="D52" s="106" t="s">
        <v>62</v>
      </c>
      <c r="E52" s="106" t="s">
        <v>33</v>
      </c>
      <c r="F52" s="106">
        <v>80000</v>
      </c>
      <c r="G52" s="106">
        <v>80000</v>
      </c>
      <c r="H52" s="106">
        <v>80000</v>
      </c>
    </row>
    <row r="53" spans="1:8" x14ac:dyDescent="0.25">
      <c r="A53" s="106"/>
      <c r="B53" s="106"/>
      <c r="C53" s="106">
        <v>1355</v>
      </c>
      <c r="D53" s="106" t="s">
        <v>64</v>
      </c>
      <c r="E53" s="106" t="s">
        <v>33</v>
      </c>
      <c r="F53" s="106"/>
      <c r="G53" s="106"/>
      <c r="H53" s="106"/>
    </row>
    <row r="54" spans="1:8" x14ac:dyDescent="0.25">
      <c r="A54" s="106"/>
      <c r="B54" s="106"/>
      <c r="C54" s="106">
        <v>1390</v>
      </c>
      <c r="D54" s="106" t="s">
        <v>65</v>
      </c>
      <c r="E54" s="106" t="s">
        <v>888</v>
      </c>
      <c r="F54" s="106"/>
      <c r="G54" s="106"/>
      <c r="H54" s="106"/>
    </row>
    <row r="55" spans="1:8" x14ac:dyDescent="0.25">
      <c r="A55" s="106"/>
      <c r="B55" s="106"/>
      <c r="C55" s="106">
        <v>1393</v>
      </c>
      <c r="D55" s="106" t="s">
        <v>67</v>
      </c>
      <c r="E55" s="106" t="s">
        <v>7407</v>
      </c>
      <c r="F55" s="106">
        <v>50000</v>
      </c>
      <c r="G55" s="106">
        <v>40000</v>
      </c>
      <c r="H55" s="106">
        <v>40000</v>
      </c>
    </row>
    <row r="56" spans="1:8" x14ac:dyDescent="0.25">
      <c r="A56" s="106"/>
      <c r="B56" s="106"/>
      <c r="C56" s="106">
        <v>1450</v>
      </c>
      <c r="D56" s="106" t="s">
        <v>69</v>
      </c>
      <c r="E56" s="106" t="s">
        <v>7407</v>
      </c>
      <c r="F56" s="106">
        <v>24000</v>
      </c>
      <c r="G56" s="106">
        <v>24000</v>
      </c>
      <c r="H56" s="106">
        <v>24000</v>
      </c>
    </row>
    <row r="57" spans="1:8" x14ac:dyDescent="0.25">
      <c r="A57" s="106"/>
      <c r="B57" s="106"/>
      <c r="C57" s="106">
        <v>1463</v>
      </c>
      <c r="D57" s="106" t="s">
        <v>71</v>
      </c>
      <c r="E57" s="106" t="s">
        <v>888</v>
      </c>
      <c r="F57" s="106">
        <v>90000</v>
      </c>
      <c r="G57" s="106">
        <v>100000</v>
      </c>
      <c r="H57" s="106">
        <v>100000</v>
      </c>
    </row>
    <row r="58" spans="1:8" x14ac:dyDescent="0.25">
      <c r="A58" s="106"/>
      <c r="B58" s="106"/>
      <c r="C58" s="106">
        <v>1465</v>
      </c>
      <c r="D58" s="106" t="s">
        <v>72</v>
      </c>
      <c r="E58" s="106" t="s">
        <v>7407</v>
      </c>
      <c r="F58" s="106">
        <v>2000</v>
      </c>
      <c r="G58" s="106">
        <v>2000</v>
      </c>
      <c r="H58" s="106">
        <v>2000</v>
      </c>
    </row>
    <row r="59" spans="1:8" x14ac:dyDescent="0.25">
      <c r="A59" s="106"/>
      <c r="B59" s="106"/>
      <c r="C59" s="106">
        <v>1466</v>
      </c>
      <c r="D59" s="106" t="s">
        <v>73</v>
      </c>
      <c r="E59" s="106" t="s">
        <v>7407</v>
      </c>
      <c r="F59" s="106">
        <v>130000</v>
      </c>
      <c r="G59" s="106">
        <v>130000</v>
      </c>
      <c r="H59" s="106">
        <v>130000</v>
      </c>
    </row>
    <row r="60" spans="1:8" x14ac:dyDescent="0.25">
      <c r="A60" s="106"/>
      <c r="B60" s="106"/>
      <c r="C60" s="106">
        <v>1500</v>
      </c>
      <c r="D60" s="106" t="s">
        <v>75</v>
      </c>
      <c r="E60" s="106" t="s">
        <v>31</v>
      </c>
      <c r="F60" s="106">
        <v>60000</v>
      </c>
      <c r="G60" s="106">
        <v>60000</v>
      </c>
      <c r="H60" s="106">
        <v>60000</v>
      </c>
    </row>
    <row r="61" spans="1:8" x14ac:dyDescent="0.25">
      <c r="A61" s="106"/>
      <c r="B61" s="106"/>
      <c r="C61" s="106">
        <v>1502</v>
      </c>
      <c r="D61" s="106" t="s">
        <v>77</v>
      </c>
      <c r="E61" s="106" t="s">
        <v>31</v>
      </c>
      <c r="F61" s="106">
        <v>7000</v>
      </c>
      <c r="G61" s="106">
        <v>7000</v>
      </c>
      <c r="H61" s="106">
        <v>7000</v>
      </c>
    </row>
    <row r="62" spans="1:8" x14ac:dyDescent="0.25">
      <c r="A62" s="106"/>
      <c r="B62" s="106"/>
      <c r="C62" s="106">
        <v>1543</v>
      </c>
      <c r="D62" s="106" t="s">
        <v>78</v>
      </c>
      <c r="E62" s="106" t="s">
        <v>888</v>
      </c>
      <c r="F62" s="106">
        <v>201000</v>
      </c>
      <c r="G62" s="106">
        <v>201000</v>
      </c>
      <c r="H62" s="106">
        <v>201000</v>
      </c>
    </row>
    <row r="63" spans="1:8" x14ac:dyDescent="0.25">
      <c r="A63" s="106"/>
      <c r="B63" s="106"/>
      <c r="C63" s="106">
        <v>1590</v>
      </c>
      <c r="D63" s="106" t="s">
        <v>83</v>
      </c>
      <c r="E63" s="106" t="s">
        <v>31</v>
      </c>
      <c r="F63" s="106">
        <v>2000</v>
      </c>
      <c r="G63" s="106">
        <v>2000</v>
      </c>
      <c r="H63" s="106">
        <v>2000</v>
      </c>
    </row>
    <row r="64" spans="1:8" x14ac:dyDescent="0.25">
      <c r="A64" s="106"/>
      <c r="B64" s="106"/>
      <c r="C64" s="106">
        <v>1591</v>
      </c>
      <c r="D64" s="106" t="s">
        <v>85</v>
      </c>
      <c r="E64" s="106" t="s">
        <v>31</v>
      </c>
      <c r="F64" s="106">
        <v>500</v>
      </c>
      <c r="G64" s="106">
        <v>500</v>
      </c>
      <c r="H64" s="106">
        <v>500</v>
      </c>
    </row>
    <row r="65" spans="1:8" x14ac:dyDescent="0.25">
      <c r="A65" s="106"/>
      <c r="B65" s="106"/>
      <c r="C65" s="106">
        <v>1593</v>
      </c>
      <c r="D65" s="106" t="s">
        <v>87</v>
      </c>
      <c r="E65" s="106" t="s">
        <v>31</v>
      </c>
      <c r="F65" s="106">
        <v>2000</v>
      </c>
      <c r="G65" s="106">
        <v>2000</v>
      </c>
      <c r="H65" s="106">
        <v>2000</v>
      </c>
    </row>
    <row r="66" spans="1:8" x14ac:dyDescent="0.25">
      <c r="A66" s="106"/>
      <c r="B66" s="106"/>
      <c r="C66" s="106">
        <v>1690</v>
      </c>
      <c r="D66" s="106" t="s">
        <v>89</v>
      </c>
      <c r="E66" s="106" t="s">
        <v>33</v>
      </c>
      <c r="F66" s="106">
        <v>38000</v>
      </c>
      <c r="G66" s="106">
        <v>38000</v>
      </c>
      <c r="H66" s="106">
        <v>38000</v>
      </c>
    </row>
    <row r="67" spans="1:8" x14ac:dyDescent="0.25">
      <c r="A67" s="106"/>
      <c r="B67" s="106"/>
      <c r="C67" s="106">
        <v>1691</v>
      </c>
      <c r="D67" s="106" t="s">
        <v>91</v>
      </c>
      <c r="E67" s="106" t="s">
        <v>31</v>
      </c>
      <c r="F67" s="106">
        <v>18000</v>
      </c>
      <c r="G67" s="106">
        <v>18000</v>
      </c>
      <c r="H67" s="106">
        <v>18000</v>
      </c>
    </row>
    <row r="68" spans="1:8" x14ac:dyDescent="0.25">
      <c r="A68" s="106"/>
      <c r="B68" s="106"/>
      <c r="C68" s="106">
        <v>1692</v>
      </c>
      <c r="D68" s="106" t="s">
        <v>92</v>
      </c>
      <c r="E68" s="106" t="s">
        <v>888</v>
      </c>
      <c r="F68" s="106">
        <v>109250</v>
      </c>
      <c r="G68" s="106">
        <v>140000</v>
      </c>
      <c r="H68" s="106">
        <v>140000</v>
      </c>
    </row>
    <row r="69" spans="1:8" x14ac:dyDescent="0.25">
      <c r="A69" s="106"/>
      <c r="B69" s="106"/>
      <c r="C69" s="106">
        <v>1693</v>
      </c>
      <c r="D69" s="106" t="s">
        <v>93</v>
      </c>
      <c r="E69" s="106" t="s">
        <v>888</v>
      </c>
      <c r="F69" s="106">
        <v>38300</v>
      </c>
      <c r="G69" s="106">
        <v>38300</v>
      </c>
      <c r="H69" s="106">
        <v>38300</v>
      </c>
    </row>
    <row r="70" spans="1:8" x14ac:dyDescent="0.25">
      <c r="A70" s="106"/>
      <c r="B70" s="106"/>
      <c r="C70" s="106">
        <v>1697</v>
      </c>
      <c r="D70" s="106" t="s">
        <v>94</v>
      </c>
      <c r="E70" s="106" t="s">
        <v>888</v>
      </c>
      <c r="F70" s="106">
        <v>12700</v>
      </c>
      <c r="G70" s="106">
        <v>12700</v>
      </c>
      <c r="H70" s="106">
        <v>12700</v>
      </c>
    </row>
    <row r="71" spans="1:8" x14ac:dyDescent="0.25">
      <c r="A71" s="106"/>
      <c r="B71" s="106"/>
      <c r="C71" s="106">
        <v>1760</v>
      </c>
      <c r="D71" s="106" t="s">
        <v>95</v>
      </c>
      <c r="E71" s="106" t="s">
        <v>888</v>
      </c>
      <c r="F71" s="106">
        <v>1700</v>
      </c>
      <c r="G71" s="106">
        <v>1700</v>
      </c>
      <c r="H71" s="106">
        <v>1700</v>
      </c>
    </row>
    <row r="72" spans="1:8" x14ac:dyDescent="0.25">
      <c r="A72" s="106"/>
      <c r="B72" s="106"/>
      <c r="C72" s="106">
        <v>1770</v>
      </c>
      <c r="D72" s="106" t="s">
        <v>96</v>
      </c>
      <c r="E72" s="106" t="s">
        <v>31</v>
      </c>
      <c r="F72" s="106">
        <v>8040</v>
      </c>
      <c r="G72" s="106">
        <v>8040</v>
      </c>
      <c r="H72" s="106">
        <v>8040</v>
      </c>
    </row>
    <row r="73" spans="1:8" x14ac:dyDescent="0.25">
      <c r="A73" s="106"/>
      <c r="B73" s="106"/>
      <c r="C73" s="106">
        <v>1771</v>
      </c>
      <c r="D73" s="106" t="s">
        <v>97</v>
      </c>
      <c r="E73" s="106" t="s">
        <v>33</v>
      </c>
      <c r="F73" s="106">
        <v>10000</v>
      </c>
      <c r="G73" s="106">
        <v>10000</v>
      </c>
      <c r="H73" s="106">
        <v>10000</v>
      </c>
    </row>
    <row r="74" spans="1:8" x14ac:dyDescent="0.25">
      <c r="A74" s="106"/>
      <c r="B74" s="106"/>
      <c r="C74" s="106">
        <v>1910</v>
      </c>
      <c r="D74" s="106" t="s">
        <v>99</v>
      </c>
      <c r="E74" s="106" t="s">
        <v>888</v>
      </c>
      <c r="F74" s="106">
        <v>90</v>
      </c>
      <c r="G74" s="106">
        <v>90</v>
      </c>
      <c r="H74" s="106">
        <v>90</v>
      </c>
    </row>
    <row r="75" spans="1:8" x14ac:dyDescent="0.25">
      <c r="A75" s="106"/>
      <c r="B75" s="106"/>
      <c r="C75" s="106">
        <v>1999</v>
      </c>
      <c r="D75" s="106" t="s">
        <v>101</v>
      </c>
      <c r="E75" s="106" t="s">
        <v>888</v>
      </c>
      <c r="F75" s="106">
        <v>120000</v>
      </c>
      <c r="G75" s="106">
        <v>140000</v>
      </c>
      <c r="H75" s="106">
        <v>123000</v>
      </c>
    </row>
    <row r="76" spans="1:8" x14ac:dyDescent="0.25">
      <c r="A76" s="106"/>
      <c r="B76" s="106"/>
      <c r="C76" s="106">
        <v>2320</v>
      </c>
      <c r="D76" s="106" t="s">
        <v>102</v>
      </c>
      <c r="E76" s="106" t="s">
        <v>888</v>
      </c>
      <c r="F76" s="106">
        <v>45363.33</v>
      </c>
      <c r="G76" s="106">
        <v>45363.33</v>
      </c>
      <c r="H76" s="106">
        <v>45363.33</v>
      </c>
    </row>
    <row r="77" spans="1:8" x14ac:dyDescent="0.25">
      <c r="A77" s="106"/>
      <c r="B77" s="106"/>
      <c r="C77" s="106">
        <v>2323</v>
      </c>
      <c r="D77" s="106" t="s">
        <v>103</v>
      </c>
      <c r="E77" s="106" t="s">
        <v>33</v>
      </c>
      <c r="F77" s="106">
        <v>5000</v>
      </c>
      <c r="G77" s="106">
        <v>5000</v>
      </c>
      <c r="H77" s="106">
        <v>5000</v>
      </c>
    </row>
    <row r="78" spans="1:8" x14ac:dyDescent="0.25">
      <c r="A78" s="106"/>
      <c r="B78" s="106"/>
      <c r="C78" s="106">
        <v>2324</v>
      </c>
      <c r="D78" s="106" t="s">
        <v>104</v>
      </c>
      <c r="E78" s="106" t="s">
        <v>7407</v>
      </c>
      <c r="F78" s="106">
        <v>100</v>
      </c>
      <c r="G78" s="106">
        <v>100</v>
      </c>
      <c r="H78" s="106">
        <v>100</v>
      </c>
    </row>
    <row r="79" spans="1:8" x14ac:dyDescent="0.25">
      <c r="A79" s="106"/>
      <c r="B79" s="106"/>
      <c r="C79" s="106">
        <v>2327</v>
      </c>
      <c r="D79" s="106" t="s">
        <v>105</v>
      </c>
      <c r="E79" s="106" t="s">
        <v>7407</v>
      </c>
      <c r="F79" s="106">
        <v>700</v>
      </c>
      <c r="G79" s="106">
        <v>700</v>
      </c>
      <c r="H79" s="106">
        <v>700</v>
      </c>
    </row>
    <row r="80" spans="1:8" x14ac:dyDescent="0.25">
      <c r="A80" s="106"/>
      <c r="B80" s="106"/>
      <c r="C80" s="106">
        <v>2329</v>
      </c>
      <c r="D80" s="106" t="s">
        <v>106</v>
      </c>
      <c r="E80" s="106" t="s">
        <v>33</v>
      </c>
      <c r="F80" s="106">
        <v>60000</v>
      </c>
      <c r="G80" s="106">
        <v>60000</v>
      </c>
      <c r="H80" s="106">
        <v>60000</v>
      </c>
    </row>
    <row r="81" spans="1:8" x14ac:dyDescent="0.25">
      <c r="A81" s="106"/>
      <c r="B81" s="106"/>
      <c r="C81" s="106">
        <v>2350</v>
      </c>
      <c r="D81" s="106" t="s">
        <v>108</v>
      </c>
      <c r="E81" s="106" t="s">
        <v>888</v>
      </c>
      <c r="F81" s="106">
        <v>100000</v>
      </c>
      <c r="G81" s="106">
        <v>55000</v>
      </c>
      <c r="H81" s="106">
        <v>55000</v>
      </c>
    </row>
    <row r="82" spans="1:8" x14ac:dyDescent="0.25">
      <c r="A82" s="106"/>
      <c r="B82" s="106"/>
      <c r="C82" s="106">
        <v>2351</v>
      </c>
      <c r="D82" s="106" t="s">
        <v>109</v>
      </c>
      <c r="E82" s="106" t="s">
        <v>33</v>
      </c>
      <c r="F82" s="106">
        <v>10000</v>
      </c>
      <c r="G82" s="106">
        <v>10000</v>
      </c>
      <c r="H82" s="106">
        <v>10000</v>
      </c>
    </row>
    <row r="83" spans="1:8" x14ac:dyDescent="0.25">
      <c r="A83" s="106"/>
      <c r="B83" s="106"/>
      <c r="C83" s="106">
        <v>2372</v>
      </c>
      <c r="D83" s="106" t="s">
        <v>110</v>
      </c>
      <c r="E83" s="106" t="s">
        <v>888</v>
      </c>
      <c r="F83" s="106">
        <v>2000</v>
      </c>
      <c r="G83" s="106">
        <v>2000</v>
      </c>
      <c r="H83" s="106">
        <v>2000</v>
      </c>
    </row>
    <row r="84" spans="1:8" x14ac:dyDescent="0.25">
      <c r="A84" s="106"/>
      <c r="B84" s="106"/>
      <c r="C84" s="106">
        <v>2390</v>
      </c>
      <c r="D84" s="106" t="s">
        <v>112</v>
      </c>
      <c r="E84" s="106" t="s">
        <v>7407</v>
      </c>
      <c r="F84" s="106">
        <v>15000</v>
      </c>
      <c r="G84" s="106">
        <v>15000</v>
      </c>
      <c r="H84" s="106">
        <v>15000</v>
      </c>
    </row>
    <row r="85" spans="1:8" x14ac:dyDescent="0.25">
      <c r="A85" s="106"/>
      <c r="B85" s="106"/>
      <c r="C85" s="106">
        <v>2407</v>
      </c>
      <c r="D85" s="106" t="s">
        <v>113</v>
      </c>
      <c r="E85" s="106" t="s">
        <v>7407</v>
      </c>
      <c r="F85" s="106">
        <v>100000</v>
      </c>
      <c r="G85" s="106">
        <v>100000</v>
      </c>
      <c r="H85" s="106">
        <v>100000</v>
      </c>
    </row>
    <row r="86" spans="1:8" x14ac:dyDescent="0.25">
      <c r="A86" s="106"/>
      <c r="B86" s="106"/>
      <c r="C86" s="106">
        <v>2409</v>
      </c>
      <c r="D86" s="106" t="s">
        <v>114</v>
      </c>
      <c r="E86" s="106" t="s">
        <v>888</v>
      </c>
      <c r="F86" s="106"/>
      <c r="G86" s="106"/>
      <c r="H86" s="106"/>
    </row>
    <row r="87" spans="1:8" x14ac:dyDescent="0.25">
      <c r="A87" s="106"/>
      <c r="B87" s="106"/>
      <c r="C87" s="106">
        <v>2411</v>
      </c>
      <c r="D87" s="106" t="s">
        <v>115</v>
      </c>
      <c r="E87" s="106" t="s">
        <v>7407</v>
      </c>
      <c r="F87" s="106">
        <v>15000</v>
      </c>
      <c r="G87" s="106">
        <v>15000</v>
      </c>
      <c r="H87" s="106">
        <v>15000</v>
      </c>
    </row>
    <row r="88" spans="1:8" x14ac:dyDescent="0.25">
      <c r="A88" s="106"/>
      <c r="B88" s="106"/>
      <c r="C88" s="106">
        <v>2413</v>
      </c>
      <c r="D88" s="106" t="s">
        <v>116</v>
      </c>
      <c r="E88" s="106" t="s">
        <v>31</v>
      </c>
      <c r="F88" s="106"/>
      <c r="G88" s="106"/>
      <c r="H88" s="106"/>
    </row>
    <row r="89" spans="1:8" x14ac:dyDescent="0.25">
      <c r="A89" s="106"/>
      <c r="B89" s="106"/>
      <c r="C89" s="106">
        <v>2416</v>
      </c>
      <c r="D89" s="106" t="s">
        <v>117</v>
      </c>
      <c r="E89" s="106" t="s">
        <v>33</v>
      </c>
      <c r="F89" s="106">
        <v>34650</v>
      </c>
      <c r="G89" s="106">
        <v>6000</v>
      </c>
      <c r="H89" s="106">
        <v>6000</v>
      </c>
    </row>
    <row r="90" spans="1:8" x14ac:dyDescent="0.25">
      <c r="A90" s="106"/>
      <c r="B90" s="106"/>
      <c r="C90" s="106">
        <v>2417</v>
      </c>
      <c r="D90" s="106" t="s">
        <v>118</v>
      </c>
      <c r="E90" s="106" t="s">
        <v>7407</v>
      </c>
      <c r="F90" s="106">
        <v>1000</v>
      </c>
      <c r="G90" s="106">
        <v>1000</v>
      </c>
      <c r="H90" s="106">
        <v>1000</v>
      </c>
    </row>
    <row r="91" spans="1:8" x14ac:dyDescent="0.25">
      <c r="A91" s="106"/>
      <c r="B91" s="106"/>
      <c r="C91" s="106">
        <v>1392</v>
      </c>
      <c r="D91" s="106" t="s">
        <v>7444</v>
      </c>
      <c r="E91" s="106" t="s">
        <v>8</v>
      </c>
      <c r="F91" s="106">
        <v>0</v>
      </c>
      <c r="G91" s="106">
        <v>100000</v>
      </c>
      <c r="H91" s="106">
        <v>100000</v>
      </c>
    </row>
    <row r="92" spans="1:8" x14ac:dyDescent="0.25">
      <c r="A92" s="106"/>
      <c r="B92" s="106"/>
      <c r="C92" s="106">
        <v>1394</v>
      </c>
      <c r="D92" s="106" t="s">
        <v>7449</v>
      </c>
      <c r="E92" s="106" t="s">
        <v>8</v>
      </c>
      <c r="F92" s="106">
        <v>100000</v>
      </c>
      <c r="G92" s="106">
        <v>0</v>
      </c>
      <c r="H92" s="106">
        <v>0</v>
      </c>
    </row>
    <row r="93" spans="1:8" x14ac:dyDescent="0.25">
      <c r="A93" s="106"/>
      <c r="B93" s="106"/>
      <c r="C93" s="106">
        <v>3789</v>
      </c>
      <c r="D93" s="106" t="s">
        <v>7448</v>
      </c>
      <c r="E93" s="106" t="s">
        <v>31</v>
      </c>
      <c r="F93" s="106"/>
      <c r="G93" s="106"/>
      <c r="H93" s="106"/>
    </row>
    <row r="94" spans="1:8" x14ac:dyDescent="0.25">
      <c r="A94" s="106"/>
      <c r="B94" s="106"/>
      <c r="C94" s="106">
        <v>1395</v>
      </c>
      <c r="D94" s="106" t="s">
        <v>7534</v>
      </c>
      <c r="E94" s="106" t="s">
        <v>7537</v>
      </c>
      <c r="F94" s="106">
        <v>90000</v>
      </c>
      <c r="G94" s="106">
        <v>0</v>
      </c>
      <c r="H94" s="106">
        <v>0</v>
      </c>
    </row>
    <row r="95" spans="1:8" x14ac:dyDescent="0.25">
      <c r="A95" s="106"/>
      <c r="B95" s="106"/>
      <c r="C95" s="106">
        <v>1503</v>
      </c>
      <c r="D95" s="106" t="s">
        <v>7448</v>
      </c>
      <c r="E95" s="106" t="s">
        <v>7523</v>
      </c>
      <c r="F95" s="106">
        <v>15000</v>
      </c>
      <c r="G95" s="106">
        <v>15000</v>
      </c>
      <c r="H95" s="106">
        <v>15000</v>
      </c>
    </row>
    <row r="96" spans="1:8" x14ac:dyDescent="0.25">
      <c r="A96" s="106"/>
      <c r="B96" s="106" t="s">
        <v>7396</v>
      </c>
      <c r="C96" s="106"/>
      <c r="D96" s="106"/>
      <c r="E96" s="106"/>
      <c r="F96" s="106">
        <v>2192393.33</v>
      </c>
      <c r="G96" s="106">
        <v>2089493.33</v>
      </c>
      <c r="H96" s="106">
        <v>2062493.33</v>
      </c>
    </row>
    <row r="97" spans="1:8" x14ac:dyDescent="0.25">
      <c r="A97" s="106" t="s">
        <v>7378</v>
      </c>
      <c r="B97" s="106" t="s">
        <v>1965</v>
      </c>
      <c r="C97" s="106">
        <v>569</v>
      </c>
      <c r="D97" s="106" t="s">
        <v>37</v>
      </c>
      <c r="E97" s="106" t="s">
        <v>7407</v>
      </c>
      <c r="F97" s="106"/>
      <c r="G97" s="106"/>
      <c r="H97" s="106"/>
    </row>
    <row r="98" spans="1:8" x14ac:dyDescent="0.25">
      <c r="A98" s="106"/>
      <c r="B98" s="106"/>
      <c r="C98" s="106">
        <v>852</v>
      </c>
      <c r="D98" s="106" t="s">
        <v>879</v>
      </c>
      <c r="E98" s="106" t="s">
        <v>7407</v>
      </c>
      <c r="F98" s="106"/>
      <c r="G98" s="106"/>
      <c r="H98" s="106"/>
    </row>
    <row r="99" spans="1:8" x14ac:dyDescent="0.25">
      <c r="A99" s="106"/>
      <c r="B99" s="106"/>
      <c r="C99" s="106">
        <v>2552</v>
      </c>
      <c r="D99" s="106" t="s">
        <v>122</v>
      </c>
      <c r="E99" s="106" t="s">
        <v>7407</v>
      </c>
      <c r="F99" s="106">
        <v>90000</v>
      </c>
      <c r="G99" s="106">
        <v>13175</v>
      </c>
      <c r="H99" s="106">
        <v>54500</v>
      </c>
    </row>
    <row r="100" spans="1:8" x14ac:dyDescent="0.25">
      <c r="A100" s="106"/>
      <c r="B100" s="106"/>
      <c r="C100" s="106">
        <v>2554</v>
      </c>
      <c r="D100" s="106" t="s">
        <v>124</v>
      </c>
      <c r="E100" s="106" t="s">
        <v>7407</v>
      </c>
      <c r="F100" s="106">
        <v>10000</v>
      </c>
      <c r="G100" s="106">
        <v>10000</v>
      </c>
      <c r="H100" s="106">
        <v>10000</v>
      </c>
    </row>
    <row r="101" spans="1:8" x14ac:dyDescent="0.25">
      <c r="A101" s="106"/>
      <c r="B101" s="106"/>
      <c r="C101" s="106">
        <v>2969</v>
      </c>
      <c r="D101" s="106" t="s">
        <v>36</v>
      </c>
      <c r="E101" s="106" t="s">
        <v>7407</v>
      </c>
      <c r="F101" s="106"/>
      <c r="G101" s="106"/>
      <c r="H101" s="106"/>
    </row>
    <row r="102" spans="1:8" x14ac:dyDescent="0.25">
      <c r="A102" s="106"/>
      <c r="B102" s="106"/>
      <c r="C102" s="106">
        <v>3014</v>
      </c>
      <c r="D102" s="106" t="s">
        <v>129</v>
      </c>
      <c r="E102" s="106" t="s">
        <v>7407</v>
      </c>
      <c r="F102" s="106">
        <v>20000</v>
      </c>
      <c r="G102" s="106">
        <v>20000</v>
      </c>
      <c r="H102" s="106">
        <v>20000</v>
      </c>
    </row>
    <row r="103" spans="1:8" x14ac:dyDescent="0.25">
      <c r="A103" s="106"/>
      <c r="B103" s="106"/>
      <c r="C103" s="106">
        <v>3018</v>
      </c>
      <c r="D103" s="106" t="s">
        <v>131</v>
      </c>
      <c r="E103" s="106" t="s">
        <v>7407</v>
      </c>
      <c r="F103" s="106"/>
      <c r="G103" s="106"/>
      <c r="H103" s="106"/>
    </row>
    <row r="104" spans="1:8" x14ac:dyDescent="0.25">
      <c r="A104" s="106"/>
      <c r="B104" s="106"/>
      <c r="C104" s="106">
        <v>3019</v>
      </c>
      <c r="D104" s="106" t="s">
        <v>882</v>
      </c>
      <c r="E104" s="106" t="s">
        <v>7407</v>
      </c>
      <c r="F104" s="106"/>
      <c r="G104" s="106"/>
      <c r="H104" s="106"/>
    </row>
    <row r="105" spans="1:8" x14ac:dyDescent="0.25">
      <c r="A105" s="106"/>
      <c r="B105" s="106"/>
      <c r="C105" s="106">
        <v>3021</v>
      </c>
      <c r="D105" s="106" t="s">
        <v>132</v>
      </c>
      <c r="E105" s="106" t="s">
        <v>7407</v>
      </c>
      <c r="F105" s="106"/>
      <c r="G105" s="106"/>
      <c r="H105" s="106"/>
    </row>
    <row r="106" spans="1:8" x14ac:dyDescent="0.25">
      <c r="A106" s="106"/>
      <c r="B106" s="106"/>
      <c r="C106" s="106">
        <v>3027</v>
      </c>
      <c r="D106" s="106" t="s">
        <v>133</v>
      </c>
      <c r="E106" s="106" t="s">
        <v>7407</v>
      </c>
      <c r="F106" s="106"/>
      <c r="G106" s="106"/>
      <c r="H106" s="106"/>
    </row>
    <row r="107" spans="1:8" x14ac:dyDescent="0.25">
      <c r="A107" s="106"/>
      <c r="B107" s="106"/>
      <c r="C107" s="106">
        <v>3028</v>
      </c>
      <c r="D107" s="106" t="s">
        <v>134</v>
      </c>
      <c r="E107" s="106" t="s">
        <v>7407</v>
      </c>
      <c r="F107" s="106">
        <v>85000</v>
      </c>
      <c r="G107" s="106">
        <v>15000</v>
      </c>
      <c r="H107" s="106">
        <v>15000</v>
      </c>
    </row>
    <row r="108" spans="1:8" x14ac:dyDescent="0.25">
      <c r="A108" s="106"/>
      <c r="B108" s="106"/>
      <c r="C108" s="106">
        <v>3029</v>
      </c>
      <c r="D108" s="106" t="s">
        <v>135</v>
      </c>
      <c r="E108" s="106" t="s">
        <v>7407</v>
      </c>
      <c r="F108" s="106"/>
      <c r="G108" s="106"/>
      <c r="H108" s="106"/>
    </row>
    <row r="109" spans="1:8" x14ac:dyDescent="0.25">
      <c r="A109" s="106"/>
      <c r="B109" s="106"/>
      <c r="C109" s="106">
        <v>3030</v>
      </c>
      <c r="D109" s="106" t="s">
        <v>136</v>
      </c>
      <c r="E109" s="106" t="s">
        <v>7407</v>
      </c>
      <c r="F109" s="106"/>
      <c r="G109" s="106"/>
      <c r="H109" s="106"/>
    </row>
    <row r="110" spans="1:8" x14ac:dyDescent="0.25">
      <c r="A110" s="106"/>
      <c r="B110" s="106"/>
      <c r="C110" s="106">
        <v>3031</v>
      </c>
      <c r="D110" s="106" t="s">
        <v>883</v>
      </c>
      <c r="E110" s="106" t="s">
        <v>7407</v>
      </c>
      <c r="F110" s="106">
        <v>260000</v>
      </c>
      <c r="G110" s="106">
        <v>0</v>
      </c>
      <c r="H110" s="106">
        <v>0</v>
      </c>
    </row>
    <row r="111" spans="1:8" x14ac:dyDescent="0.25">
      <c r="A111" s="106"/>
      <c r="B111" s="106"/>
      <c r="C111" s="106">
        <v>3039</v>
      </c>
      <c r="D111" s="106" t="s">
        <v>138</v>
      </c>
      <c r="E111" s="106" t="s">
        <v>7407</v>
      </c>
      <c r="F111" s="106"/>
      <c r="G111" s="106"/>
      <c r="H111" s="106"/>
    </row>
    <row r="112" spans="1:8" x14ac:dyDescent="0.25">
      <c r="A112" s="106"/>
      <c r="B112" s="106"/>
      <c r="C112" s="106">
        <v>3220</v>
      </c>
      <c r="D112" s="106" t="s">
        <v>142</v>
      </c>
      <c r="E112" s="106" t="s">
        <v>7407</v>
      </c>
      <c r="F112" s="106">
        <v>74000</v>
      </c>
      <c r="G112" s="106">
        <v>74000</v>
      </c>
      <c r="H112" s="106">
        <v>74000</v>
      </c>
    </row>
    <row r="113" spans="1:8" x14ac:dyDescent="0.25">
      <c r="A113" s="106"/>
      <c r="B113" s="106"/>
      <c r="C113" s="106">
        <v>3250</v>
      </c>
      <c r="D113" s="106" t="s">
        <v>144</v>
      </c>
      <c r="E113" s="106" t="s">
        <v>7407</v>
      </c>
      <c r="F113" s="106">
        <v>50000</v>
      </c>
      <c r="G113" s="106">
        <v>50000</v>
      </c>
      <c r="H113" s="106">
        <v>50000</v>
      </c>
    </row>
    <row r="114" spans="1:8" x14ac:dyDescent="0.25">
      <c r="A114" s="106"/>
      <c r="B114" s="106"/>
      <c r="C114" s="106">
        <v>3255</v>
      </c>
      <c r="D114" s="106" t="s">
        <v>145</v>
      </c>
      <c r="E114" s="106" t="s">
        <v>7407</v>
      </c>
      <c r="F114" s="106">
        <v>105000</v>
      </c>
      <c r="G114" s="106">
        <v>230000</v>
      </c>
      <c r="H114" s="106">
        <v>170000</v>
      </c>
    </row>
    <row r="115" spans="1:8" x14ac:dyDescent="0.25">
      <c r="A115" s="106"/>
      <c r="B115" s="106"/>
      <c r="C115" s="106">
        <v>3256</v>
      </c>
      <c r="D115" s="106" t="s">
        <v>146</v>
      </c>
      <c r="E115" s="106" t="s">
        <v>7407</v>
      </c>
      <c r="F115" s="106">
        <v>150000</v>
      </c>
      <c r="G115" s="106">
        <v>250000</v>
      </c>
      <c r="H115" s="106">
        <v>170000</v>
      </c>
    </row>
    <row r="116" spans="1:8" x14ac:dyDescent="0.25">
      <c r="A116" s="106"/>
      <c r="B116" s="106"/>
      <c r="C116" s="106">
        <v>3257</v>
      </c>
      <c r="D116" s="106" t="s">
        <v>147</v>
      </c>
      <c r="E116" s="106" t="s">
        <v>7407</v>
      </c>
      <c r="F116" s="106">
        <v>10000</v>
      </c>
      <c r="G116" s="106">
        <v>10000</v>
      </c>
      <c r="H116" s="106">
        <v>10000</v>
      </c>
    </row>
    <row r="117" spans="1:8" x14ac:dyDescent="0.25">
      <c r="A117" s="106"/>
      <c r="B117" s="106"/>
      <c r="C117" s="106">
        <v>3258</v>
      </c>
      <c r="D117" s="106" t="s">
        <v>884</v>
      </c>
      <c r="E117" s="106" t="s">
        <v>7407</v>
      </c>
      <c r="F117" s="106">
        <v>40000</v>
      </c>
      <c r="G117" s="106">
        <v>70000</v>
      </c>
      <c r="H117" s="106">
        <v>30000</v>
      </c>
    </row>
    <row r="118" spans="1:8" x14ac:dyDescent="0.25">
      <c r="A118" s="106"/>
      <c r="B118" s="106"/>
      <c r="C118" s="106">
        <v>3266</v>
      </c>
      <c r="D118" s="106" t="s">
        <v>148</v>
      </c>
      <c r="E118" s="106" t="s">
        <v>7407</v>
      </c>
      <c r="F118" s="106"/>
      <c r="G118" s="106"/>
      <c r="H118" s="106"/>
    </row>
    <row r="119" spans="1:8" x14ac:dyDescent="0.25">
      <c r="A119" s="106"/>
      <c r="B119" s="106"/>
      <c r="C119" s="106">
        <v>3350</v>
      </c>
      <c r="D119" s="106" t="s">
        <v>149</v>
      </c>
      <c r="E119" s="106" t="s">
        <v>7407</v>
      </c>
      <c r="F119" s="106">
        <v>50000</v>
      </c>
      <c r="G119" s="106">
        <v>50000</v>
      </c>
      <c r="H119" s="106">
        <v>32500</v>
      </c>
    </row>
    <row r="120" spans="1:8" x14ac:dyDescent="0.25">
      <c r="A120" s="106"/>
      <c r="B120" s="106"/>
      <c r="C120" s="106">
        <v>326000</v>
      </c>
      <c r="D120" s="106" t="s">
        <v>885</v>
      </c>
      <c r="E120" s="106" t="s">
        <v>7407</v>
      </c>
      <c r="F120" s="106">
        <v>680000</v>
      </c>
      <c r="G120" s="106">
        <v>500000</v>
      </c>
      <c r="H120" s="106">
        <v>0</v>
      </c>
    </row>
    <row r="121" spans="1:8" x14ac:dyDescent="0.25">
      <c r="A121" s="106"/>
      <c r="B121" s="106"/>
      <c r="C121" s="106">
        <v>327000</v>
      </c>
      <c r="D121" s="106" t="s">
        <v>886</v>
      </c>
      <c r="E121" s="106" t="s">
        <v>7407</v>
      </c>
      <c r="F121" s="106">
        <v>590000</v>
      </c>
      <c r="G121" s="106">
        <v>0</v>
      </c>
      <c r="H121" s="106">
        <v>0</v>
      </c>
    </row>
    <row r="122" spans="1:8" x14ac:dyDescent="0.25">
      <c r="A122" s="106"/>
      <c r="B122" s="106"/>
      <c r="C122" s="106">
        <v>329000</v>
      </c>
      <c r="D122" s="106" t="s">
        <v>887</v>
      </c>
      <c r="E122" s="106" t="s">
        <v>7407</v>
      </c>
      <c r="F122" s="106">
        <v>90000</v>
      </c>
      <c r="G122" s="106">
        <v>90000</v>
      </c>
      <c r="H122" s="106">
        <v>0</v>
      </c>
    </row>
    <row r="123" spans="1:8" x14ac:dyDescent="0.25">
      <c r="A123" s="106"/>
      <c r="B123" s="106"/>
      <c r="C123" s="106">
        <v>327001</v>
      </c>
      <c r="D123" s="106" t="s">
        <v>7409</v>
      </c>
      <c r="E123" s="106" t="s">
        <v>7407</v>
      </c>
      <c r="F123" s="106"/>
      <c r="G123" s="106"/>
      <c r="H123" s="106"/>
    </row>
    <row r="124" spans="1:8" x14ac:dyDescent="0.25">
      <c r="A124" s="106"/>
      <c r="B124" s="106"/>
      <c r="C124" s="106">
        <v>3032</v>
      </c>
      <c r="D124" s="106" t="s">
        <v>7373</v>
      </c>
      <c r="E124" s="106" t="s">
        <v>7407</v>
      </c>
      <c r="F124" s="106">
        <v>30000</v>
      </c>
      <c r="G124" s="106">
        <v>0</v>
      </c>
      <c r="H124" s="106">
        <v>0</v>
      </c>
    </row>
    <row r="125" spans="1:8" x14ac:dyDescent="0.25">
      <c r="A125" s="106"/>
      <c r="B125" s="106"/>
      <c r="C125" s="106">
        <v>3033</v>
      </c>
      <c r="D125" s="106" t="s">
        <v>7371</v>
      </c>
      <c r="E125" s="106" t="s">
        <v>31</v>
      </c>
      <c r="F125" s="106"/>
      <c r="G125" s="106"/>
      <c r="H125" s="106"/>
    </row>
    <row r="126" spans="1:8" x14ac:dyDescent="0.25">
      <c r="A126" s="106"/>
      <c r="B126" s="106"/>
      <c r="C126" s="106">
        <v>2968</v>
      </c>
      <c r="D126" s="106" t="s">
        <v>7437</v>
      </c>
      <c r="E126" s="106" t="s">
        <v>7407</v>
      </c>
      <c r="F126" s="106"/>
      <c r="G126" s="106"/>
      <c r="H126" s="106"/>
    </row>
    <row r="127" spans="1:8" x14ac:dyDescent="0.25">
      <c r="A127" s="106"/>
      <c r="B127" s="106"/>
      <c r="C127" s="106">
        <v>3355</v>
      </c>
      <c r="D127" s="106" t="s">
        <v>7433</v>
      </c>
      <c r="E127" s="106" t="s">
        <v>7407</v>
      </c>
      <c r="F127" s="106">
        <v>25000</v>
      </c>
      <c r="G127" s="106">
        <v>50000</v>
      </c>
      <c r="H127" s="106">
        <v>50000</v>
      </c>
    </row>
    <row r="128" spans="1:8" x14ac:dyDescent="0.25">
      <c r="A128" s="106"/>
      <c r="B128" s="106"/>
      <c r="C128" s="106">
        <v>327002</v>
      </c>
      <c r="D128" s="106" t="s">
        <v>7435</v>
      </c>
      <c r="E128" s="106" t="s">
        <v>7407</v>
      </c>
      <c r="F128" s="106"/>
      <c r="G128" s="106"/>
      <c r="H128" s="106"/>
    </row>
    <row r="129" spans="1:8" x14ac:dyDescent="0.25">
      <c r="A129" s="106"/>
      <c r="B129" s="106"/>
      <c r="C129" s="106">
        <v>327003</v>
      </c>
      <c r="D129" s="106" t="s">
        <v>7436</v>
      </c>
      <c r="E129" s="106" t="s">
        <v>7407</v>
      </c>
      <c r="F129" s="106"/>
      <c r="G129" s="106"/>
      <c r="H129" s="106"/>
    </row>
    <row r="130" spans="1:8" x14ac:dyDescent="0.25">
      <c r="A130" s="106"/>
      <c r="B130" s="106"/>
      <c r="C130" s="106">
        <v>3034</v>
      </c>
      <c r="D130" s="106" t="s">
        <v>7451</v>
      </c>
      <c r="E130" s="106" t="s">
        <v>8</v>
      </c>
      <c r="F130" s="106">
        <v>367526</v>
      </c>
      <c r="G130" s="106">
        <v>0</v>
      </c>
      <c r="H130" s="106">
        <v>0</v>
      </c>
    </row>
    <row r="131" spans="1:8" x14ac:dyDescent="0.25">
      <c r="A131" s="106"/>
      <c r="B131" s="106" t="s">
        <v>7397</v>
      </c>
      <c r="C131" s="106"/>
      <c r="D131" s="106"/>
      <c r="E131" s="106"/>
      <c r="F131" s="106">
        <v>2726526</v>
      </c>
      <c r="G131" s="106">
        <v>1432175</v>
      </c>
      <c r="H131" s="106">
        <v>686000</v>
      </c>
    </row>
    <row r="132" spans="1:8" x14ac:dyDescent="0.25">
      <c r="A132" s="106" t="s">
        <v>7379</v>
      </c>
      <c r="B132" s="106" t="s">
        <v>2785</v>
      </c>
      <c r="C132" s="106">
        <v>2547</v>
      </c>
      <c r="D132" s="106" t="s">
        <v>120</v>
      </c>
      <c r="E132" s="106" t="s">
        <v>888</v>
      </c>
      <c r="F132" s="106"/>
      <c r="G132" s="106"/>
      <c r="H132" s="106"/>
    </row>
    <row r="133" spans="1:8" x14ac:dyDescent="0.25">
      <c r="A133" s="106"/>
      <c r="B133" s="106" t="s">
        <v>7538</v>
      </c>
      <c r="C133" s="106"/>
      <c r="D133" s="106"/>
      <c r="E133" s="106"/>
      <c r="F133" s="106"/>
      <c r="G133" s="106"/>
      <c r="H133" s="106"/>
    </row>
    <row r="134" spans="1:8" x14ac:dyDescent="0.25">
      <c r="A134" s="106" t="s">
        <v>7381</v>
      </c>
      <c r="B134" s="106" t="s">
        <v>3903</v>
      </c>
      <c r="C134" s="106">
        <v>3111</v>
      </c>
      <c r="D134" s="106" t="s">
        <v>140</v>
      </c>
      <c r="E134" s="106" t="s">
        <v>888</v>
      </c>
      <c r="F134" s="106">
        <v>1500000</v>
      </c>
      <c r="G134" s="106">
        <v>1500000</v>
      </c>
      <c r="H134" s="106">
        <v>1500000</v>
      </c>
    </row>
    <row r="135" spans="1:8" x14ac:dyDescent="0.25">
      <c r="A135" s="106"/>
      <c r="B135" s="106" t="s">
        <v>7405</v>
      </c>
      <c r="C135" s="106"/>
      <c r="D135" s="106"/>
      <c r="E135" s="106"/>
      <c r="F135" s="106">
        <v>1500000</v>
      </c>
      <c r="G135" s="106">
        <v>1500000</v>
      </c>
      <c r="H135" s="106">
        <v>1500000</v>
      </c>
    </row>
    <row r="136" spans="1:8" x14ac:dyDescent="0.25">
      <c r="A136" s="106" t="s">
        <v>7382</v>
      </c>
      <c r="B136" s="106" t="s">
        <v>3909</v>
      </c>
      <c r="C136" s="106">
        <v>3840</v>
      </c>
      <c r="D136" s="106" t="s">
        <v>151</v>
      </c>
      <c r="E136" s="106" t="s">
        <v>888</v>
      </c>
      <c r="F136" s="106">
        <v>1000</v>
      </c>
      <c r="G136" s="106">
        <v>1000</v>
      </c>
      <c r="H136" s="106">
        <v>1000</v>
      </c>
    </row>
    <row r="137" spans="1:8" x14ac:dyDescent="0.25">
      <c r="A137" s="106"/>
      <c r="B137" s="106"/>
      <c r="C137" s="106">
        <v>3841</v>
      </c>
      <c r="D137" s="106" t="s">
        <v>152</v>
      </c>
      <c r="E137" s="106" t="s">
        <v>888</v>
      </c>
      <c r="F137" s="106">
        <v>150000</v>
      </c>
      <c r="G137" s="106">
        <v>150000</v>
      </c>
      <c r="H137" s="106">
        <v>150000</v>
      </c>
    </row>
    <row r="138" spans="1:8" x14ac:dyDescent="0.25">
      <c r="A138" s="106"/>
      <c r="B138" s="106"/>
      <c r="C138" s="106">
        <v>3842</v>
      </c>
      <c r="D138" s="106" t="s">
        <v>153</v>
      </c>
      <c r="E138" s="106" t="s">
        <v>888</v>
      </c>
      <c r="F138" s="106">
        <v>50000</v>
      </c>
      <c r="G138" s="106">
        <v>50000</v>
      </c>
      <c r="H138" s="106">
        <v>50000</v>
      </c>
    </row>
    <row r="139" spans="1:8" x14ac:dyDescent="0.25">
      <c r="A139" s="106"/>
      <c r="B139" s="106"/>
      <c r="C139" s="106">
        <v>3846</v>
      </c>
      <c r="D139" s="106" t="s">
        <v>154</v>
      </c>
      <c r="E139" s="106" t="s">
        <v>888</v>
      </c>
      <c r="F139" s="106">
        <v>1000</v>
      </c>
      <c r="G139" s="106">
        <v>1000</v>
      </c>
      <c r="H139" s="106">
        <v>1000</v>
      </c>
    </row>
    <row r="140" spans="1:8" x14ac:dyDescent="0.25">
      <c r="A140" s="106"/>
      <c r="B140" s="106"/>
      <c r="C140" s="106">
        <v>3850</v>
      </c>
      <c r="D140" s="106" t="s">
        <v>156</v>
      </c>
      <c r="E140" s="106" t="s">
        <v>888</v>
      </c>
      <c r="F140" s="106">
        <v>350000</v>
      </c>
      <c r="G140" s="106">
        <v>350000</v>
      </c>
      <c r="H140" s="106">
        <v>350000</v>
      </c>
    </row>
    <row r="141" spans="1:8" x14ac:dyDescent="0.25">
      <c r="A141" s="106"/>
      <c r="B141" s="106"/>
      <c r="C141" s="106">
        <v>3851</v>
      </c>
      <c r="D141" s="106" t="s">
        <v>157</v>
      </c>
      <c r="E141" s="106" t="s">
        <v>888</v>
      </c>
      <c r="F141" s="106">
        <v>50000</v>
      </c>
      <c r="G141" s="106">
        <v>50000</v>
      </c>
      <c r="H141" s="106">
        <v>50000</v>
      </c>
    </row>
    <row r="142" spans="1:8" x14ac:dyDescent="0.25">
      <c r="A142" s="106"/>
      <c r="B142" s="106"/>
      <c r="C142" s="106">
        <v>3860</v>
      </c>
      <c r="D142" s="106" t="s">
        <v>159</v>
      </c>
      <c r="E142" s="106" t="s">
        <v>888</v>
      </c>
      <c r="F142" s="106">
        <v>5000</v>
      </c>
      <c r="G142" s="106">
        <v>5000</v>
      </c>
      <c r="H142" s="106">
        <v>5000</v>
      </c>
    </row>
    <row r="143" spans="1:8" x14ac:dyDescent="0.25">
      <c r="A143" s="106"/>
      <c r="B143" s="106"/>
      <c r="C143" s="106">
        <v>3870</v>
      </c>
      <c r="D143" s="106" t="s">
        <v>161</v>
      </c>
      <c r="E143" s="106" t="s">
        <v>888</v>
      </c>
      <c r="F143" s="106">
        <v>50000</v>
      </c>
      <c r="G143" s="106">
        <v>50000</v>
      </c>
      <c r="H143" s="106">
        <v>50000</v>
      </c>
    </row>
    <row r="144" spans="1:8" x14ac:dyDescent="0.25">
      <c r="A144" s="106"/>
      <c r="B144" s="106"/>
      <c r="C144" s="106">
        <v>3871</v>
      </c>
      <c r="D144" s="106" t="s">
        <v>162</v>
      </c>
      <c r="E144" s="106" t="s">
        <v>33</v>
      </c>
      <c r="F144" s="106">
        <v>5000</v>
      </c>
      <c r="G144" s="106">
        <v>5000</v>
      </c>
      <c r="H144" s="106">
        <v>5000</v>
      </c>
    </row>
    <row r="145" spans="1:8" x14ac:dyDescent="0.25">
      <c r="A145" s="106"/>
      <c r="B145" s="106"/>
      <c r="C145" s="106">
        <v>3875</v>
      </c>
      <c r="D145" s="106" t="s">
        <v>163</v>
      </c>
      <c r="E145" s="106" t="s">
        <v>7407</v>
      </c>
      <c r="F145" s="106">
        <v>80000</v>
      </c>
      <c r="G145" s="106">
        <v>80000</v>
      </c>
      <c r="H145" s="106">
        <v>80000</v>
      </c>
    </row>
    <row r="146" spans="1:8" x14ac:dyDescent="0.25">
      <c r="A146" s="106"/>
      <c r="B146" s="106"/>
      <c r="C146" s="106">
        <v>3900</v>
      </c>
      <c r="D146" s="106" t="s">
        <v>165</v>
      </c>
      <c r="E146" s="106" t="s">
        <v>888</v>
      </c>
      <c r="F146" s="106">
        <v>250000</v>
      </c>
      <c r="G146" s="106">
        <v>250000</v>
      </c>
      <c r="H146" s="106">
        <v>250000</v>
      </c>
    </row>
    <row r="147" spans="1:8" x14ac:dyDescent="0.25">
      <c r="A147" s="106"/>
      <c r="B147" s="106"/>
      <c r="C147" s="106">
        <v>3901</v>
      </c>
      <c r="D147" s="106" t="s">
        <v>166</v>
      </c>
      <c r="E147" s="106" t="s">
        <v>8</v>
      </c>
      <c r="F147" s="106">
        <v>40000</v>
      </c>
      <c r="G147" s="106">
        <v>40000</v>
      </c>
      <c r="H147" s="106">
        <v>40000</v>
      </c>
    </row>
    <row r="148" spans="1:8" x14ac:dyDescent="0.25">
      <c r="A148" s="106"/>
      <c r="B148" s="106"/>
      <c r="C148" s="106">
        <v>3910</v>
      </c>
      <c r="D148" s="106" t="s">
        <v>168</v>
      </c>
      <c r="E148" s="106" t="s">
        <v>888</v>
      </c>
      <c r="F148" s="106">
        <v>80000</v>
      </c>
      <c r="G148" s="106">
        <v>80000</v>
      </c>
      <c r="H148" s="106">
        <v>80000</v>
      </c>
    </row>
    <row r="149" spans="1:8" x14ac:dyDescent="0.25">
      <c r="A149" s="106"/>
      <c r="B149" s="106"/>
      <c r="C149" s="106">
        <v>3950</v>
      </c>
      <c r="D149" s="106" t="s">
        <v>170</v>
      </c>
      <c r="E149" s="106" t="s">
        <v>888</v>
      </c>
      <c r="F149" s="106">
        <v>12500</v>
      </c>
      <c r="G149" s="106">
        <v>12500</v>
      </c>
      <c r="H149" s="106">
        <v>12500</v>
      </c>
    </row>
    <row r="150" spans="1:8" x14ac:dyDescent="0.25">
      <c r="A150" s="106"/>
      <c r="B150" s="106"/>
      <c r="C150" s="106">
        <v>3986</v>
      </c>
      <c r="D150" s="106" t="s">
        <v>171</v>
      </c>
      <c r="E150" s="106" t="s">
        <v>7407</v>
      </c>
      <c r="F150" s="106">
        <v>35000</v>
      </c>
      <c r="G150" s="106">
        <v>35000</v>
      </c>
      <c r="H150" s="106">
        <v>35000</v>
      </c>
    </row>
    <row r="151" spans="1:8" x14ac:dyDescent="0.25">
      <c r="A151" s="106"/>
      <c r="B151" s="106"/>
      <c r="C151" s="106">
        <v>3999</v>
      </c>
      <c r="D151" s="106" t="s">
        <v>172</v>
      </c>
      <c r="E151" s="106" t="s">
        <v>888</v>
      </c>
      <c r="F151" s="106">
        <v>700000</v>
      </c>
      <c r="G151" s="106">
        <v>700000</v>
      </c>
      <c r="H151" s="106">
        <v>700000</v>
      </c>
    </row>
    <row r="152" spans="1:8" x14ac:dyDescent="0.25">
      <c r="A152" s="106"/>
      <c r="B152" s="106" t="s">
        <v>7406</v>
      </c>
      <c r="C152" s="106"/>
      <c r="D152" s="106"/>
      <c r="E152" s="106"/>
      <c r="F152" s="106">
        <v>1859500</v>
      </c>
      <c r="G152" s="106">
        <v>1859500</v>
      </c>
      <c r="H152" s="106">
        <v>1859500</v>
      </c>
    </row>
    <row r="153" spans="1:8" x14ac:dyDescent="0.25">
      <c r="A153" s="106" t="s">
        <v>7523</v>
      </c>
      <c r="B153" s="106" t="s">
        <v>7523</v>
      </c>
      <c r="C153" s="106" t="s">
        <v>7523</v>
      </c>
      <c r="D153" s="106" t="s">
        <v>7523</v>
      </c>
      <c r="E153" s="106" t="s">
        <v>8</v>
      </c>
      <c r="F153" s="106"/>
      <c r="G153" s="106">
        <v>0</v>
      </c>
      <c r="H153" s="106">
        <v>0</v>
      </c>
    </row>
    <row r="154" spans="1:8" x14ac:dyDescent="0.25">
      <c r="A154" s="106"/>
      <c r="B154" s="106" t="s">
        <v>7539</v>
      </c>
      <c r="C154" s="106"/>
      <c r="D154" s="106"/>
      <c r="E154" s="106"/>
      <c r="F154" s="106"/>
      <c r="G154" s="106">
        <v>0</v>
      </c>
      <c r="H154" s="106">
        <v>0</v>
      </c>
    </row>
    <row r="155" spans="1:8" x14ac:dyDescent="0.25">
      <c r="A155" s="106" t="s">
        <v>7387</v>
      </c>
      <c r="B155" s="106"/>
      <c r="C155" s="106"/>
      <c r="D155" s="106"/>
      <c r="E155" s="106"/>
      <c r="F155" s="106">
        <v>21364940.449999999</v>
      </c>
      <c r="G155" s="106">
        <v>13109484</v>
      </c>
      <c r="H155" s="106">
        <v>12293649</v>
      </c>
    </row>
  </sheetData>
  <pageMargins left="0.23622047244094491" right="0.17" top="0.55000000000000004" bottom="0.28000000000000003" header="0.31496062992125984" footer="0.19"/>
  <pageSetup paperSize="9" scale="60" fitToHeight="0" orientation="landscape" r:id="rId2"/>
  <headerFooter>
    <oddHeader>&amp;LEntrate 2022-2023-2024&amp;R&amp;P di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2:H807"/>
  <sheetViews>
    <sheetView topLeftCell="A438" workbookViewId="0">
      <selection activeCell="H457" sqref="A2:H457"/>
    </sheetView>
  </sheetViews>
  <sheetFormatPr defaultRowHeight="15" x14ac:dyDescent="0.25"/>
  <cols>
    <col min="1" max="1" width="8.5703125" customWidth="1"/>
    <col min="2" max="2" width="21.7109375" bestFit="1" customWidth="1"/>
    <col min="3" max="3" width="10.7109375" bestFit="1" customWidth="1"/>
    <col min="4" max="4" width="86" style="9" customWidth="1"/>
    <col min="5" max="5" width="20.28515625" bestFit="1" customWidth="1"/>
    <col min="6" max="7" width="16.5703125" style="109" customWidth="1"/>
    <col min="8" max="8" width="18.28515625" style="109" bestFit="1" customWidth="1"/>
    <col min="9" max="12" width="24.42578125" bestFit="1" customWidth="1"/>
    <col min="13" max="14" width="30.42578125" bestFit="1" customWidth="1"/>
  </cols>
  <sheetData>
    <row r="2" spans="1:8" ht="23.25" x14ac:dyDescent="0.35">
      <c r="A2" s="104" t="s">
        <v>7392</v>
      </c>
      <c r="B2" s="99"/>
    </row>
    <row r="3" spans="1:8" x14ac:dyDescent="0.25">
      <c r="A3" s="103" t="s">
        <v>182</v>
      </c>
      <c r="B3" s="103" t="s">
        <v>1</v>
      </c>
      <c r="C3" s="103" t="s">
        <v>2</v>
      </c>
      <c r="D3" s="133" t="s">
        <v>4</v>
      </c>
      <c r="E3" s="103" t="s">
        <v>5</v>
      </c>
      <c r="F3" s="109" t="s">
        <v>7530</v>
      </c>
      <c r="G3" s="109" t="s">
        <v>7531</v>
      </c>
      <c r="H3" s="109" t="s">
        <v>7532</v>
      </c>
    </row>
    <row r="4" spans="1:8" x14ac:dyDescent="0.25">
      <c r="A4">
        <v>2</v>
      </c>
      <c r="B4" t="s">
        <v>896</v>
      </c>
      <c r="C4">
        <v>10200</v>
      </c>
      <c r="D4" t="s">
        <v>7452</v>
      </c>
      <c r="E4" t="s">
        <v>876</v>
      </c>
      <c r="F4" s="109">
        <v>367526</v>
      </c>
      <c r="H4" s="109">
        <v>0</v>
      </c>
    </row>
    <row r="5" spans="1:8" x14ac:dyDescent="0.25">
      <c r="B5" t="s">
        <v>7399</v>
      </c>
      <c r="D5"/>
      <c r="F5" s="109">
        <v>367526</v>
      </c>
      <c r="H5" s="109">
        <v>0</v>
      </c>
    </row>
    <row r="6" spans="1:8" x14ac:dyDescent="0.25">
      <c r="A6" t="s">
        <v>7388</v>
      </c>
      <c r="B6" t="s">
        <v>893</v>
      </c>
      <c r="C6">
        <v>15</v>
      </c>
      <c r="D6" s="9" t="s">
        <v>184</v>
      </c>
      <c r="E6" t="s">
        <v>876</v>
      </c>
      <c r="F6" s="109">
        <v>10500</v>
      </c>
      <c r="G6" s="109">
        <v>10500</v>
      </c>
      <c r="H6" s="109">
        <v>10500</v>
      </c>
    </row>
    <row r="7" spans="1:8" x14ac:dyDescent="0.25">
      <c r="C7">
        <v>30</v>
      </c>
      <c r="D7" s="9" t="s">
        <v>186</v>
      </c>
      <c r="E7" t="s">
        <v>876</v>
      </c>
      <c r="F7" s="109">
        <v>3000</v>
      </c>
      <c r="G7" s="109">
        <v>3000</v>
      </c>
      <c r="H7" s="109">
        <v>3000</v>
      </c>
    </row>
    <row r="8" spans="1:8" x14ac:dyDescent="0.25">
      <c r="C8">
        <v>40</v>
      </c>
      <c r="D8" s="9" t="s">
        <v>188</v>
      </c>
      <c r="E8" t="s">
        <v>876</v>
      </c>
      <c r="F8" s="109">
        <v>79000</v>
      </c>
      <c r="G8" s="109">
        <v>79000</v>
      </c>
      <c r="H8" s="109">
        <v>79000</v>
      </c>
    </row>
    <row r="9" spans="1:8" x14ac:dyDescent="0.25">
      <c r="C9">
        <v>41</v>
      </c>
      <c r="D9" s="9" t="s">
        <v>190</v>
      </c>
      <c r="E9" t="s">
        <v>876</v>
      </c>
      <c r="H9" s="109">
        <v>0</v>
      </c>
    </row>
    <row r="10" spans="1:8" x14ac:dyDescent="0.25">
      <c r="C10">
        <v>45</v>
      </c>
      <c r="D10" s="9" t="s">
        <v>192</v>
      </c>
      <c r="E10" t="s">
        <v>876</v>
      </c>
      <c r="F10" s="109">
        <v>30000</v>
      </c>
      <c r="G10" s="109">
        <v>30000</v>
      </c>
      <c r="H10" s="109">
        <v>30000</v>
      </c>
    </row>
    <row r="11" spans="1:8" x14ac:dyDescent="0.25">
      <c r="C11">
        <v>46</v>
      </c>
      <c r="D11" s="9" t="s">
        <v>194</v>
      </c>
      <c r="E11" t="s">
        <v>876</v>
      </c>
      <c r="F11" s="109">
        <v>2500</v>
      </c>
      <c r="G11" s="109">
        <v>2500</v>
      </c>
      <c r="H11" s="109">
        <v>2500</v>
      </c>
    </row>
    <row r="12" spans="1:8" x14ac:dyDescent="0.25">
      <c r="C12">
        <v>50</v>
      </c>
      <c r="D12" s="9" t="s">
        <v>196</v>
      </c>
      <c r="E12" t="s">
        <v>876</v>
      </c>
      <c r="F12" s="109">
        <v>24000</v>
      </c>
      <c r="G12" s="109">
        <v>24000</v>
      </c>
      <c r="H12" s="109">
        <v>24000</v>
      </c>
    </row>
    <row r="13" spans="1:8" x14ac:dyDescent="0.25">
      <c r="C13">
        <v>55</v>
      </c>
      <c r="D13" s="9" t="s">
        <v>197</v>
      </c>
      <c r="E13" t="s">
        <v>876</v>
      </c>
      <c r="F13" s="109">
        <v>7500</v>
      </c>
      <c r="G13" s="109">
        <v>7500</v>
      </c>
      <c r="H13" s="109">
        <v>7500</v>
      </c>
    </row>
    <row r="14" spans="1:8" x14ac:dyDescent="0.25">
      <c r="C14">
        <v>60</v>
      </c>
      <c r="D14" s="9" t="s">
        <v>837</v>
      </c>
      <c r="E14" t="s">
        <v>876</v>
      </c>
      <c r="H14" s="109">
        <v>0</v>
      </c>
    </row>
    <row r="15" spans="1:8" x14ac:dyDescent="0.25">
      <c r="C15">
        <v>80</v>
      </c>
      <c r="D15" s="9" t="s">
        <v>199</v>
      </c>
      <c r="E15" t="s">
        <v>7407</v>
      </c>
      <c r="F15" s="109">
        <v>25000</v>
      </c>
      <c r="G15" s="109">
        <v>15000</v>
      </c>
      <c r="H15" s="109">
        <v>15000</v>
      </c>
    </row>
    <row r="16" spans="1:8" x14ac:dyDescent="0.25">
      <c r="C16">
        <v>81</v>
      </c>
      <c r="D16" s="9" t="s">
        <v>201</v>
      </c>
      <c r="E16" t="s">
        <v>7407</v>
      </c>
      <c r="F16" s="109">
        <v>500</v>
      </c>
      <c r="G16" s="109">
        <v>500</v>
      </c>
      <c r="H16" s="109">
        <v>500</v>
      </c>
    </row>
    <row r="17" spans="3:8" x14ac:dyDescent="0.25">
      <c r="C17">
        <v>83</v>
      </c>
      <c r="D17" s="9" t="s">
        <v>202</v>
      </c>
      <c r="E17" t="s">
        <v>13</v>
      </c>
      <c r="F17" s="109">
        <v>300</v>
      </c>
      <c r="G17" s="109">
        <v>300</v>
      </c>
      <c r="H17" s="109">
        <v>300</v>
      </c>
    </row>
    <row r="18" spans="3:8" x14ac:dyDescent="0.25">
      <c r="C18">
        <v>119</v>
      </c>
      <c r="D18" s="9" t="s">
        <v>204</v>
      </c>
      <c r="E18" t="s">
        <v>7407</v>
      </c>
      <c r="F18" s="109">
        <v>32000</v>
      </c>
      <c r="G18" s="109">
        <v>32000</v>
      </c>
      <c r="H18" s="109">
        <v>32000</v>
      </c>
    </row>
    <row r="19" spans="3:8" x14ac:dyDescent="0.25">
      <c r="C19">
        <v>120</v>
      </c>
      <c r="D19" s="9" t="s">
        <v>206</v>
      </c>
      <c r="E19" t="s">
        <v>876</v>
      </c>
      <c r="F19" s="109">
        <v>4000</v>
      </c>
      <c r="G19" s="109">
        <v>4000</v>
      </c>
      <c r="H19" s="109">
        <v>4000</v>
      </c>
    </row>
    <row r="20" spans="3:8" x14ac:dyDescent="0.25">
      <c r="C20">
        <v>121</v>
      </c>
      <c r="D20" s="9" t="s">
        <v>208</v>
      </c>
      <c r="E20" t="s">
        <v>876</v>
      </c>
      <c r="F20" s="109">
        <v>15000</v>
      </c>
      <c r="G20" s="109">
        <v>15000</v>
      </c>
      <c r="H20" s="109">
        <v>15000</v>
      </c>
    </row>
    <row r="21" spans="3:8" x14ac:dyDescent="0.25">
      <c r="C21">
        <v>122</v>
      </c>
      <c r="D21" s="9" t="s">
        <v>210</v>
      </c>
      <c r="E21" t="s">
        <v>876</v>
      </c>
      <c r="F21" s="109">
        <v>10000</v>
      </c>
      <c r="G21" s="109">
        <v>10000</v>
      </c>
      <c r="H21" s="109">
        <v>10000</v>
      </c>
    </row>
    <row r="22" spans="3:8" x14ac:dyDescent="0.25">
      <c r="C22">
        <v>123</v>
      </c>
      <c r="D22" s="9" t="s">
        <v>212</v>
      </c>
      <c r="E22" t="s">
        <v>876</v>
      </c>
      <c r="F22" s="109">
        <v>4000</v>
      </c>
      <c r="G22" s="109">
        <v>4000</v>
      </c>
      <c r="H22" s="109">
        <v>4000</v>
      </c>
    </row>
    <row r="23" spans="3:8" x14ac:dyDescent="0.25">
      <c r="C23">
        <v>124</v>
      </c>
      <c r="D23" s="9" t="s">
        <v>213</v>
      </c>
      <c r="E23" t="s">
        <v>876</v>
      </c>
      <c r="F23" s="109">
        <v>20000</v>
      </c>
      <c r="G23" s="109">
        <v>15000</v>
      </c>
      <c r="H23" s="109">
        <v>15000</v>
      </c>
    </row>
    <row r="24" spans="3:8" x14ac:dyDescent="0.25">
      <c r="C24">
        <v>130</v>
      </c>
      <c r="D24" s="9" t="s">
        <v>215</v>
      </c>
      <c r="E24" t="s">
        <v>13</v>
      </c>
      <c r="F24" s="109">
        <v>15000</v>
      </c>
      <c r="G24" s="109">
        <v>15000</v>
      </c>
      <c r="H24" s="109">
        <v>15000</v>
      </c>
    </row>
    <row r="25" spans="3:8" x14ac:dyDescent="0.25">
      <c r="C25">
        <v>140</v>
      </c>
      <c r="D25" s="9" t="s">
        <v>217</v>
      </c>
      <c r="E25" t="s">
        <v>876</v>
      </c>
      <c r="F25" s="109">
        <v>18000</v>
      </c>
      <c r="G25" s="109">
        <v>18000</v>
      </c>
      <c r="H25" s="109">
        <v>18000</v>
      </c>
    </row>
    <row r="26" spans="3:8" x14ac:dyDescent="0.25">
      <c r="C26">
        <v>141</v>
      </c>
      <c r="D26" s="9" t="s">
        <v>218</v>
      </c>
      <c r="E26" t="s">
        <v>876</v>
      </c>
      <c r="H26" s="109">
        <v>0</v>
      </c>
    </row>
    <row r="27" spans="3:8" x14ac:dyDescent="0.25">
      <c r="C27">
        <v>143</v>
      </c>
      <c r="D27" s="9" t="s">
        <v>219</v>
      </c>
      <c r="E27" t="s">
        <v>31</v>
      </c>
      <c r="H27" s="109">
        <v>0</v>
      </c>
    </row>
    <row r="28" spans="3:8" x14ac:dyDescent="0.25">
      <c r="C28">
        <v>145</v>
      </c>
      <c r="D28" s="9" t="s">
        <v>220</v>
      </c>
      <c r="E28" t="s">
        <v>13</v>
      </c>
      <c r="F28" s="109">
        <v>0</v>
      </c>
      <c r="G28" s="109">
        <v>0</v>
      </c>
      <c r="H28" s="109">
        <v>0</v>
      </c>
    </row>
    <row r="29" spans="3:8" x14ac:dyDescent="0.25">
      <c r="C29">
        <v>146</v>
      </c>
      <c r="D29" s="9" t="s">
        <v>222</v>
      </c>
      <c r="E29" t="s">
        <v>13</v>
      </c>
      <c r="F29" s="109">
        <v>200</v>
      </c>
      <c r="G29" s="109">
        <v>200</v>
      </c>
      <c r="H29" s="109">
        <v>200</v>
      </c>
    </row>
    <row r="30" spans="3:8" x14ac:dyDescent="0.25">
      <c r="C30">
        <v>160</v>
      </c>
      <c r="D30" s="9" t="s">
        <v>224</v>
      </c>
      <c r="E30" t="s">
        <v>876</v>
      </c>
      <c r="F30" s="109">
        <v>8000</v>
      </c>
      <c r="G30" s="109">
        <v>8000</v>
      </c>
      <c r="H30" s="109">
        <v>8000</v>
      </c>
    </row>
    <row r="31" spans="3:8" x14ac:dyDescent="0.25">
      <c r="C31">
        <v>161</v>
      </c>
      <c r="D31" s="9" t="s">
        <v>226</v>
      </c>
      <c r="E31" t="s">
        <v>876</v>
      </c>
      <c r="F31" s="109">
        <v>1500</v>
      </c>
      <c r="G31" s="109">
        <v>1500</v>
      </c>
      <c r="H31" s="109">
        <v>1500</v>
      </c>
    </row>
    <row r="32" spans="3:8" x14ac:dyDescent="0.25">
      <c r="C32">
        <v>162</v>
      </c>
      <c r="D32" s="9" t="s">
        <v>228</v>
      </c>
      <c r="E32" t="s">
        <v>876</v>
      </c>
      <c r="F32" s="109">
        <v>130</v>
      </c>
      <c r="G32" s="109">
        <v>130</v>
      </c>
      <c r="H32" s="109">
        <v>130</v>
      </c>
    </row>
    <row r="33" spans="3:8" x14ac:dyDescent="0.25">
      <c r="C33">
        <v>190</v>
      </c>
      <c r="D33" s="9" t="s">
        <v>230</v>
      </c>
      <c r="E33" t="s">
        <v>13</v>
      </c>
      <c r="F33" s="109">
        <v>80000</v>
      </c>
      <c r="G33" s="109">
        <v>80000</v>
      </c>
      <c r="H33" s="109">
        <v>80000</v>
      </c>
    </row>
    <row r="34" spans="3:8" x14ac:dyDescent="0.25">
      <c r="C34">
        <v>191</v>
      </c>
      <c r="D34" s="9" t="s">
        <v>232</v>
      </c>
      <c r="E34" t="s">
        <v>13</v>
      </c>
      <c r="H34" s="109">
        <v>0</v>
      </c>
    </row>
    <row r="35" spans="3:8" x14ac:dyDescent="0.25">
      <c r="C35">
        <v>202</v>
      </c>
      <c r="D35" s="9" t="s">
        <v>234</v>
      </c>
      <c r="E35" t="s">
        <v>13</v>
      </c>
      <c r="F35" s="109">
        <v>1500</v>
      </c>
      <c r="G35" s="109">
        <v>1500</v>
      </c>
      <c r="H35" s="109">
        <v>1500</v>
      </c>
    </row>
    <row r="36" spans="3:8" x14ac:dyDescent="0.25">
      <c r="C36">
        <v>213</v>
      </c>
      <c r="D36" s="9" t="s">
        <v>236</v>
      </c>
      <c r="E36" t="s">
        <v>13</v>
      </c>
      <c r="F36" s="109">
        <v>21500</v>
      </c>
      <c r="G36" s="109">
        <v>21500</v>
      </c>
      <c r="H36" s="109">
        <v>21500</v>
      </c>
    </row>
    <row r="37" spans="3:8" x14ac:dyDescent="0.25">
      <c r="C37">
        <v>220</v>
      </c>
      <c r="D37" s="9" t="s">
        <v>238</v>
      </c>
      <c r="E37" t="s">
        <v>876</v>
      </c>
      <c r="F37" s="109">
        <v>650</v>
      </c>
      <c r="G37" s="109">
        <v>650</v>
      </c>
      <c r="H37" s="109">
        <v>650</v>
      </c>
    </row>
    <row r="38" spans="3:8" x14ac:dyDescent="0.25">
      <c r="C38">
        <v>230</v>
      </c>
      <c r="D38" s="9" t="s">
        <v>240</v>
      </c>
      <c r="E38" t="s">
        <v>876</v>
      </c>
      <c r="F38" s="109">
        <v>300</v>
      </c>
      <c r="G38" s="109">
        <v>300</v>
      </c>
      <c r="H38" s="109">
        <v>300</v>
      </c>
    </row>
    <row r="39" spans="3:8" x14ac:dyDescent="0.25">
      <c r="C39">
        <v>285</v>
      </c>
      <c r="D39" s="9" t="s">
        <v>242</v>
      </c>
      <c r="E39" t="s">
        <v>7407</v>
      </c>
      <c r="F39" s="109">
        <v>7500</v>
      </c>
      <c r="G39" s="109">
        <v>7500</v>
      </c>
      <c r="H39" s="109">
        <v>7500</v>
      </c>
    </row>
    <row r="40" spans="3:8" x14ac:dyDescent="0.25">
      <c r="C40">
        <v>300</v>
      </c>
      <c r="D40" s="9" t="s">
        <v>244</v>
      </c>
      <c r="E40" t="s">
        <v>876</v>
      </c>
      <c r="F40" s="109">
        <v>5000</v>
      </c>
      <c r="G40" s="109">
        <v>5000</v>
      </c>
      <c r="H40" s="109">
        <v>5000</v>
      </c>
    </row>
    <row r="41" spans="3:8" x14ac:dyDescent="0.25">
      <c r="C41">
        <v>305</v>
      </c>
      <c r="D41" s="9" t="s">
        <v>245</v>
      </c>
      <c r="E41" t="s">
        <v>876</v>
      </c>
      <c r="F41" s="109">
        <v>45000</v>
      </c>
      <c r="G41" s="109">
        <v>45000</v>
      </c>
      <c r="H41" s="109">
        <v>45000</v>
      </c>
    </row>
    <row r="42" spans="3:8" x14ac:dyDescent="0.25">
      <c r="C42">
        <v>320</v>
      </c>
      <c r="D42" s="9" t="s">
        <v>247</v>
      </c>
      <c r="E42" t="s">
        <v>876</v>
      </c>
      <c r="F42" s="109">
        <v>8000</v>
      </c>
      <c r="G42" s="109">
        <v>8000</v>
      </c>
      <c r="H42" s="109">
        <v>8000</v>
      </c>
    </row>
    <row r="43" spans="3:8" x14ac:dyDescent="0.25">
      <c r="C43">
        <v>321</v>
      </c>
      <c r="D43" s="9" t="s">
        <v>249</v>
      </c>
      <c r="E43" t="s">
        <v>876</v>
      </c>
      <c r="F43" s="109">
        <v>7000</v>
      </c>
      <c r="G43" s="109">
        <v>7000</v>
      </c>
      <c r="H43" s="109">
        <v>7000</v>
      </c>
    </row>
    <row r="44" spans="3:8" x14ac:dyDescent="0.25">
      <c r="C44">
        <v>323</v>
      </c>
      <c r="D44" s="9" t="s">
        <v>251</v>
      </c>
      <c r="E44" t="s">
        <v>876</v>
      </c>
      <c r="F44" s="109">
        <v>4600</v>
      </c>
      <c r="G44" s="109">
        <v>4600</v>
      </c>
      <c r="H44" s="109">
        <v>4600</v>
      </c>
    </row>
    <row r="45" spans="3:8" x14ac:dyDescent="0.25">
      <c r="C45">
        <v>325</v>
      </c>
      <c r="D45" s="9" t="s">
        <v>253</v>
      </c>
      <c r="E45" t="s">
        <v>876</v>
      </c>
      <c r="F45" s="109">
        <v>18000</v>
      </c>
      <c r="G45" s="109">
        <v>18000</v>
      </c>
      <c r="H45" s="109">
        <v>18000</v>
      </c>
    </row>
    <row r="46" spans="3:8" x14ac:dyDescent="0.25">
      <c r="C46">
        <v>326</v>
      </c>
      <c r="D46" s="9" t="s">
        <v>254</v>
      </c>
      <c r="E46" t="s">
        <v>876</v>
      </c>
      <c r="F46" s="109">
        <v>2000</v>
      </c>
      <c r="G46" s="109">
        <v>2000</v>
      </c>
      <c r="H46" s="109">
        <v>2000</v>
      </c>
    </row>
    <row r="47" spans="3:8" x14ac:dyDescent="0.25">
      <c r="C47">
        <v>329</v>
      </c>
      <c r="D47" s="9" t="s">
        <v>256</v>
      </c>
      <c r="E47" t="s">
        <v>876</v>
      </c>
      <c r="F47" s="109">
        <v>10000</v>
      </c>
      <c r="G47" s="109">
        <v>10000</v>
      </c>
      <c r="H47" s="109">
        <v>10000</v>
      </c>
    </row>
    <row r="48" spans="3:8" x14ac:dyDescent="0.25">
      <c r="C48">
        <v>330</v>
      </c>
      <c r="D48" s="9" t="s">
        <v>258</v>
      </c>
      <c r="E48" t="s">
        <v>7407</v>
      </c>
      <c r="F48" s="109">
        <v>10000</v>
      </c>
      <c r="G48" s="109">
        <v>10000</v>
      </c>
      <c r="H48" s="109">
        <v>10000</v>
      </c>
    </row>
    <row r="49" spans="3:8" x14ac:dyDescent="0.25">
      <c r="C49">
        <v>360</v>
      </c>
      <c r="D49" s="9" t="s">
        <v>259</v>
      </c>
      <c r="E49" t="s">
        <v>876</v>
      </c>
      <c r="F49" s="109">
        <v>2000</v>
      </c>
      <c r="G49" s="109">
        <v>2000</v>
      </c>
      <c r="H49" s="109">
        <v>2000</v>
      </c>
    </row>
    <row r="50" spans="3:8" x14ac:dyDescent="0.25">
      <c r="C50">
        <v>370</v>
      </c>
      <c r="D50" s="9" t="s">
        <v>261</v>
      </c>
      <c r="E50" t="s">
        <v>13</v>
      </c>
      <c r="F50" s="109">
        <v>10000</v>
      </c>
      <c r="G50" s="109">
        <v>10000</v>
      </c>
      <c r="H50" s="109">
        <v>10000</v>
      </c>
    </row>
    <row r="51" spans="3:8" x14ac:dyDescent="0.25">
      <c r="C51">
        <v>371</v>
      </c>
      <c r="D51" s="9" t="s">
        <v>262</v>
      </c>
      <c r="E51" t="s">
        <v>876</v>
      </c>
      <c r="F51" s="109">
        <v>7500</v>
      </c>
      <c r="G51" s="109">
        <v>7500</v>
      </c>
      <c r="H51" s="109">
        <v>7500</v>
      </c>
    </row>
    <row r="52" spans="3:8" x14ac:dyDescent="0.25">
      <c r="C52">
        <v>406</v>
      </c>
      <c r="D52" s="9" t="s">
        <v>264</v>
      </c>
      <c r="E52" t="s">
        <v>876</v>
      </c>
      <c r="F52" s="109">
        <v>2400</v>
      </c>
      <c r="G52" s="109">
        <v>2400</v>
      </c>
      <c r="H52" s="109">
        <v>2400</v>
      </c>
    </row>
    <row r="53" spans="3:8" x14ac:dyDescent="0.25">
      <c r="C53">
        <v>407</v>
      </c>
      <c r="D53" s="9" t="s">
        <v>265</v>
      </c>
      <c r="E53" t="s">
        <v>876</v>
      </c>
      <c r="F53" s="109">
        <v>1000</v>
      </c>
      <c r="G53" s="109">
        <v>1000</v>
      </c>
      <c r="H53" s="109">
        <v>1000</v>
      </c>
    </row>
    <row r="54" spans="3:8" x14ac:dyDescent="0.25">
      <c r="C54">
        <v>410</v>
      </c>
      <c r="D54" s="9" t="s">
        <v>267</v>
      </c>
      <c r="E54" t="s">
        <v>876</v>
      </c>
      <c r="F54" s="109">
        <v>20000</v>
      </c>
      <c r="G54" s="109">
        <v>20000</v>
      </c>
      <c r="H54" s="109">
        <v>20000</v>
      </c>
    </row>
    <row r="55" spans="3:8" x14ac:dyDescent="0.25">
      <c r="C55">
        <v>411</v>
      </c>
      <c r="D55" s="9" t="s">
        <v>269</v>
      </c>
      <c r="E55" t="s">
        <v>876</v>
      </c>
      <c r="F55" s="109">
        <v>60000</v>
      </c>
      <c r="G55" s="109">
        <v>65000</v>
      </c>
      <c r="H55" s="109">
        <v>65000</v>
      </c>
    </row>
    <row r="56" spans="3:8" x14ac:dyDescent="0.25">
      <c r="C56">
        <v>430</v>
      </c>
      <c r="D56" s="9" t="s">
        <v>271</v>
      </c>
      <c r="E56" t="s">
        <v>876</v>
      </c>
      <c r="F56" s="109">
        <v>20000</v>
      </c>
      <c r="G56" s="109">
        <v>20000</v>
      </c>
      <c r="H56" s="109">
        <v>20000</v>
      </c>
    </row>
    <row r="57" spans="3:8" x14ac:dyDescent="0.25">
      <c r="C57">
        <v>440</v>
      </c>
      <c r="D57" s="9" t="s">
        <v>273</v>
      </c>
      <c r="E57" t="s">
        <v>876</v>
      </c>
      <c r="F57" s="109">
        <v>136000</v>
      </c>
      <c r="G57" s="109">
        <v>136000</v>
      </c>
      <c r="H57" s="109">
        <v>136000</v>
      </c>
    </row>
    <row r="58" spans="3:8" x14ac:dyDescent="0.25">
      <c r="C58">
        <v>450</v>
      </c>
      <c r="D58" s="9" t="s">
        <v>275</v>
      </c>
      <c r="E58" t="s">
        <v>876</v>
      </c>
      <c r="F58" s="109">
        <v>60000</v>
      </c>
      <c r="G58" s="109">
        <v>60000</v>
      </c>
      <c r="H58" s="109">
        <v>60000</v>
      </c>
    </row>
    <row r="59" spans="3:8" x14ac:dyDescent="0.25">
      <c r="C59">
        <v>490</v>
      </c>
      <c r="D59" s="9" t="s">
        <v>277</v>
      </c>
      <c r="E59" t="s">
        <v>876</v>
      </c>
      <c r="F59" s="109">
        <v>3000</v>
      </c>
      <c r="G59" s="109">
        <v>3000</v>
      </c>
      <c r="H59" s="109">
        <v>3000</v>
      </c>
    </row>
    <row r="60" spans="3:8" x14ac:dyDescent="0.25">
      <c r="C60">
        <v>540</v>
      </c>
      <c r="D60" s="9" t="s">
        <v>279</v>
      </c>
      <c r="E60" t="s">
        <v>876</v>
      </c>
      <c r="F60" s="109">
        <v>55000</v>
      </c>
      <c r="G60" s="109">
        <v>55000</v>
      </c>
      <c r="H60" s="109">
        <v>55000</v>
      </c>
    </row>
    <row r="61" spans="3:8" x14ac:dyDescent="0.25">
      <c r="C61">
        <v>570</v>
      </c>
      <c r="D61" s="9" t="s">
        <v>281</v>
      </c>
      <c r="E61" t="s">
        <v>876</v>
      </c>
      <c r="F61" s="109">
        <v>1500</v>
      </c>
      <c r="G61" s="109">
        <v>1500</v>
      </c>
      <c r="H61" s="109">
        <v>1500</v>
      </c>
    </row>
    <row r="62" spans="3:8" ht="30" x14ac:dyDescent="0.25">
      <c r="C62">
        <v>579</v>
      </c>
      <c r="D62" s="9" t="s">
        <v>838</v>
      </c>
      <c r="E62" t="s">
        <v>876</v>
      </c>
      <c r="H62" s="109">
        <v>0</v>
      </c>
    </row>
    <row r="63" spans="3:8" x14ac:dyDescent="0.25">
      <c r="C63">
        <v>580</v>
      </c>
      <c r="D63" s="9" t="s">
        <v>283</v>
      </c>
      <c r="E63" t="s">
        <v>876</v>
      </c>
      <c r="F63" s="109">
        <v>7500</v>
      </c>
      <c r="G63" s="109">
        <v>7500</v>
      </c>
      <c r="H63" s="109">
        <v>7500</v>
      </c>
    </row>
    <row r="64" spans="3:8" x14ac:dyDescent="0.25">
      <c r="C64">
        <v>581</v>
      </c>
      <c r="D64" s="9" t="s">
        <v>285</v>
      </c>
      <c r="E64" t="s">
        <v>13</v>
      </c>
      <c r="F64" s="109">
        <v>2500</v>
      </c>
      <c r="G64" s="109">
        <v>2500</v>
      </c>
      <c r="H64" s="109">
        <v>2500</v>
      </c>
    </row>
    <row r="65" spans="3:8" x14ac:dyDescent="0.25">
      <c r="C65">
        <v>585</v>
      </c>
      <c r="D65" s="9" t="s">
        <v>287</v>
      </c>
      <c r="E65" t="s">
        <v>13</v>
      </c>
      <c r="F65" s="109">
        <v>60000</v>
      </c>
      <c r="G65" s="109">
        <v>60000</v>
      </c>
      <c r="H65" s="109">
        <v>60000</v>
      </c>
    </row>
    <row r="66" spans="3:8" x14ac:dyDescent="0.25">
      <c r="C66">
        <v>591</v>
      </c>
      <c r="D66" s="9" t="s">
        <v>289</v>
      </c>
      <c r="E66" t="s">
        <v>13</v>
      </c>
      <c r="F66" s="109">
        <v>4000</v>
      </c>
      <c r="G66" s="109">
        <v>4000</v>
      </c>
      <c r="H66" s="109">
        <v>4000</v>
      </c>
    </row>
    <row r="67" spans="3:8" x14ac:dyDescent="0.25">
      <c r="C67">
        <v>592</v>
      </c>
      <c r="D67" s="9" t="s">
        <v>290</v>
      </c>
      <c r="E67" t="s">
        <v>13</v>
      </c>
      <c r="F67" s="109">
        <v>40000</v>
      </c>
      <c r="G67" s="109">
        <v>40000</v>
      </c>
      <c r="H67" s="109">
        <v>40000</v>
      </c>
    </row>
    <row r="68" spans="3:8" x14ac:dyDescent="0.25">
      <c r="C68">
        <v>601</v>
      </c>
      <c r="D68" s="9" t="s">
        <v>291</v>
      </c>
      <c r="E68" t="s">
        <v>13</v>
      </c>
      <c r="F68" s="109">
        <v>1000</v>
      </c>
      <c r="G68" s="109">
        <v>1000</v>
      </c>
      <c r="H68" s="109">
        <v>1000</v>
      </c>
    </row>
    <row r="69" spans="3:8" x14ac:dyDescent="0.25">
      <c r="C69">
        <v>730</v>
      </c>
      <c r="D69" s="9" t="s">
        <v>293</v>
      </c>
      <c r="E69" t="s">
        <v>7407</v>
      </c>
      <c r="F69" s="109">
        <v>231000</v>
      </c>
      <c r="G69" s="109">
        <v>231000</v>
      </c>
      <c r="H69" s="109">
        <v>231000</v>
      </c>
    </row>
    <row r="70" spans="3:8" x14ac:dyDescent="0.25">
      <c r="C70">
        <v>731</v>
      </c>
      <c r="D70" s="9" t="s">
        <v>295</v>
      </c>
      <c r="E70" t="s">
        <v>7407</v>
      </c>
      <c r="F70" s="109">
        <v>61500</v>
      </c>
      <c r="G70" s="109">
        <v>61500</v>
      </c>
      <c r="H70" s="109">
        <v>61500</v>
      </c>
    </row>
    <row r="71" spans="3:8" x14ac:dyDescent="0.25">
      <c r="C71">
        <v>732</v>
      </c>
      <c r="D71" s="9" t="s">
        <v>297</v>
      </c>
      <c r="E71" t="s">
        <v>7407</v>
      </c>
      <c r="H71" s="109">
        <v>0</v>
      </c>
    </row>
    <row r="72" spans="3:8" x14ac:dyDescent="0.25">
      <c r="C72">
        <v>750</v>
      </c>
      <c r="D72" s="9" t="s">
        <v>299</v>
      </c>
      <c r="E72" t="s">
        <v>7407</v>
      </c>
      <c r="F72" s="109">
        <v>4000</v>
      </c>
      <c r="G72" s="109">
        <v>4000</v>
      </c>
      <c r="H72" s="109">
        <v>4000</v>
      </c>
    </row>
    <row r="73" spans="3:8" x14ac:dyDescent="0.25">
      <c r="C73">
        <v>760</v>
      </c>
      <c r="D73" s="9" t="s">
        <v>301</v>
      </c>
      <c r="E73" t="s">
        <v>7407</v>
      </c>
      <c r="F73" s="109">
        <v>200</v>
      </c>
      <c r="G73" s="109">
        <v>200</v>
      </c>
      <c r="H73" s="109">
        <v>200</v>
      </c>
    </row>
    <row r="74" spans="3:8" x14ac:dyDescent="0.25">
      <c r="C74">
        <v>780</v>
      </c>
      <c r="D74" s="9" t="s">
        <v>306</v>
      </c>
      <c r="E74" t="s">
        <v>7407</v>
      </c>
      <c r="F74" s="109">
        <v>1500</v>
      </c>
      <c r="G74" s="109">
        <v>1500</v>
      </c>
      <c r="H74" s="109">
        <v>1500</v>
      </c>
    </row>
    <row r="75" spans="3:8" x14ac:dyDescent="0.25">
      <c r="C75">
        <v>781</v>
      </c>
      <c r="D75" s="9" t="s">
        <v>308</v>
      </c>
      <c r="E75" t="s">
        <v>7407</v>
      </c>
      <c r="F75" s="109">
        <v>2200</v>
      </c>
      <c r="G75" s="109">
        <v>2200</v>
      </c>
      <c r="H75" s="109">
        <v>2200</v>
      </c>
    </row>
    <row r="76" spans="3:8" x14ac:dyDescent="0.25">
      <c r="C76">
        <v>785</v>
      </c>
      <c r="D76" s="9" t="s">
        <v>310</v>
      </c>
      <c r="E76" t="s">
        <v>7407</v>
      </c>
      <c r="F76" s="109">
        <v>2000</v>
      </c>
      <c r="G76" s="109">
        <v>2000</v>
      </c>
      <c r="H76" s="109">
        <v>2000</v>
      </c>
    </row>
    <row r="77" spans="3:8" x14ac:dyDescent="0.25">
      <c r="C77">
        <v>790</v>
      </c>
      <c r="D77" s="9" t="s">
        <v>312</v>
      </c>
      <c r="E77" t="s">
        <v>7407</v>
      </c>
      <c r="F77" s="109">
        <v>1500</v>
      </c>
      <c r="G77" s="109">
        <v>1500</v>
      </c>
      <c r="H77" s="109">
        <v>1500</v>
      </c>
    </row>
    <row r="78" spans="3:8" x14ac:dyDescent="0.25">
      <c r="C78">
        <v>795</v>
      </c>
      <c r="D78" s="9" t="s">
        <v>314</v>
      </c>
      <c r="E78" t="s">
        <v>7407</v>
      </c>
      <c r="F78" s="109">
        <v>100</v>
      </c>
      <c r="G78" s="109">
        <v>100</v>
      </c>
      <c r="H78" s="109">
        <v>100</v>
      </c>
    </row>
    <row r="79" spans="3:8" x14ac:dyDescent="0.25">
      <c r="C79">
        <v>801</v>
      </c>
      <c r="D79" s="9" t="s">
        <v>316</v>
      </c>
      <c r="E79" t="s">
        <v>7407</v>
      </c>
      <c r="F79" s="109">
        <v>20000</v>
      </c>
      <c r="G79" s="109">
        <v>20000</v>
      </c>
      <c r="H79" s="109">
        <v>20000</v>
      </c>
    </row>
    <row r="80" spans="3:8" x14ac:dyDescent="0.25">
      <c r="C80">
        <v>810</v>
      </c>
      <c r="D80" s="9" t="s">
        <v>317</v>
      </c>
      <c r="E80" t="s">
        <v>7407</v>
      </c>
      <c r="F80" s="109">
        <v>500</v>
      </c>
      <c r="G80" s="109">
        <v>500</v>
      </c>
      <c r="H80" s="109">
        <v>500</v>
      </c>
    </row>
    <row r="81" spans="3:8" x14ac:dyDescent="0.25">
      <c r="C81">
        <v>811</v>
      </c>
      <c r="D81" s="9" t="s">
        <v>319</v>
      </c>
      <c r="E81" t="s">
        <v>876</v>
      </c>
      <c r="F81" s="109">
        <v>1500</v>
      </c>
      <c r="G81" s="109">
        <v>1500</v>
      </c>
      <c r="H81" s="109">
        <v>1500</v>
      </c>
    </row>
    <row r="82" spans="3:8" x14ac:dyDescent="0.25">
      <c r="C82">
        <v>812</v>
      </c>
      <c r="D82" s="9" t="s">
        <v>321</v>
      </c>
      <c r="E82" t="s">
        <v>7407</v>
      </c>
      <c r="F82" s="109">
        <v>1000</v>
      </c>
      <c r="G82" s="109">
        <v>1000</v>
      </c>
      <c r="H82" s="109">
        <v>1000</v>
      </c>
    </row>
    <row r="83" spans="3:8" x14ac:dyDescent="0.25">
      <c r="C83">
        <v>813</v>
      </c>
      <c r="D83" s="9" t="s">
        <v>323</v>
      </c>
      <c r="E83" t="s">
        <v>7407</v>
      </c>
      <c r="F83" s="109">
        <v>1000</v>
      </c>
      <c r="G83" s="109">
        <v>1000</v>
      </c>
      <c r="H83" s="109">
        <v>1000</v>
      </c>
    </row>
    <row r="84" spans="3:8" x14ac:dyDescent="0.25">
      <c r="C84">
        <v>815</v>
      </c>
      <c r="D84" s="9" t="s">
        <v>325</v>
      </c>
      <c r="E84" t="s">
        <v>876</v>
      </c>
      <c r="F84" s="109">
        <v>5000</v>
      </c>
      <c r="G84" s="109">
        <v>5000</v>
      </c>
      <c r="H84" s="109">
        <v>5000</v>
      </c>
    </row>
    <row r="85" spans="3:8" x14ac:dyDescent="0.25">
      <c r="C85">
        <v>900</v>
      </c>
      <c r="D85" s="9" t="s">
        <v>327</v>
      </c>
      <c r="E85" t="s">
        <v>876</v>
      </c>
      <c r="F85" s="109">
        <v>83000</v>
      </c>
      <c r="G85" s="109">
        <v>83000</v>
      </c>
      <c r="H85" s="109">
        <v>83000</v>
      </c>
    </row>
    <row r="86" spans="3:8" x14ac:dyDescent="0.25">
      <c r="C86">
        <v>901</v>
      </c>
      <c r="D86" s="9" t="s">
        <v>329</v>
      </c>
      <c r="E86" t="s">
        <v>876</v>
      </c>
      <c r="F86" s="109">
        <v>22100</v>
      </c>
      <c r="G86" s="109">
        <v>22100</v>
      </c>
      <c r="H86" s="109">
        <v>22100</v>
      </c>
    </row>
    <row r="87" spans="3:8" x14ac:dyDescent="0.25">
      <c r="C87">
        <v>920</v>
      </c>
      <c r="D87" s="9" t="s">
        <v>331</v>
      </c>
      <c r="E87" t="s">
        <v>876</v>
      </c>
      <c r="F87" s="109">
        <v>1600</v>
      </c>
      <c r="G87" s="109">
        <v>1600</v>
      </c>
      <c r="H87" s="109">
        <v>1600</v>
      </c>
    </row>
    <row r="88" spans="3:8" x14ac:dyDescent="0.25">
      <c r="C88">
        <v>940</v>
      </c>
      <c r="D88" s="9" t="s">
        <v>333</v>
      </c>
      <c r="E88" t="s">
        <v>876</v>
      </c>
      <c r="F88" s="109">
        <v>2000</v>
      </c>
      <c r="G88" s="109">
        <v>2000</v>
      </c>
      <c r="H88" s="109">
        <v>2000</v>
      </c>
    </row>
    <row r="89" spans="3:8" x14ac:dyDescent="0.25">
      <c r="C89">
        <v>981</v>
      </c>
      <c r="D89" s="9" t="s">
        <v>335</v>
      </c>
      <c r="E89" t="s">
        <v>876</v>
      </c>
      <c r="F89" s="109">
        <v>7100</v>
      </c>
      <c r="G89" s="109">
        <v>7100</v>
      </c>
      <c r="H89" s="109">
        <v>7100</v>
      </c>
    </row>
    <row r="90" spans="3:8" x14ac:dyDescent="0.25">
      <c r="C90">
        <v>987</v>
      </c>
      <c r="D90" s="9" t="s">
        <v>337</v>
      </c>
      <c r="E90" t="s">
        <v>876</v>
      </c>
      <c r="F90" s="109">
        <v>2500</v>
      </c>
      <c r="G90" s="109">
        <v>2500</v>
      </c>
      <c r="H90" s="109">
        <v>2500</v>
      </c>
    </row>
    <row r="91" spans="3:8" x14ac:dyDescent="0.25">
      <c r="C91">
        <v>990</v>
      </c>
      <c r="D91" s="9" t="s">
        <v>339</v>
      </c>
      <c r="E91" t="s">
        <v>876</v>
      </c>
      <c r="F91" s="109">
        <v>2500</v>
      </c>
      <c r="G91" s="109">
        <v>2500</v>
      </c>
      <c r="H91" s="109">
        <v>2500</v>
      </c>
    </row>
    <row r="92" spans="3:8" x14ac:dyDescent="0.25">
      <c r="C92">
        <v>1300</v>
      </c>
      <c r="D92" s="9" t="s">
        <v>340</v>
      </c>
      <c r="E92" t="s">
        <v>7407</v>
      </c>
      <c r="F92" s="109">
        <v>10000</v>
      </c>
      <c r="G92" s="109">
        <v>10000</v>
      </c>
      <c r="H92" s="109">
        <v>10000</v>
      </c>
    </row>
    <row r="93" spans="3:8" x14ac:dyDescent="0.25">
      <c r="C93">
        <v>1302</v>
      </c>
      <c r="D93" s="9" t="s">
        <v>342</v>
      </c>
      <c r="E93" t="s">
        <v>7407</v>
      </c>
      <c r="F93" s="109">
        <v>1000</v>
      </c>
      <c r="G93" s="109">
        <v>1000</v>
      </c>
      <c r="H93" s="109">
        <v>1000</v>
      </c>
    </row>
    <row r="94" spans="3:8" x14ac:dyDescent="0.25">
      <c r="C94">
        <v>1303</v>
      </c>
      <c r="D94" s="9" t="s">
        <v>344</v>
      </c>
      <c r="E94" t="s">
        <v>7407</v>
      </c>
      <c r="F94" s="109">
        <v>750</v>
      </c>
      <c r="G94" s="109">
        <v>750</v>
      </c>
      <c r="H94" s="109">
        <v>750</v>
      </c>
    </row>
    <row r="95" spans="3:8" x14ac:dyDescent="0.25">
      <c r="C95">
        <v>1304</v>
      </c>
      <c r="D95" s="9" t="s">
        <v>346</v>
      </c>
      <c r="E95" t="s">
        <v>31</v>
      </c>
      <c r="F95" s="109">
        <v>500</v>
      </c>
      <c r="G95" s="109">
        <v>500</v>
      </c>
      <c r="H95" s="109">
        <v>500</v>
      </c>
    </row>
    <row r="96" spans="3:8" x14ac:dyDescent="0.25">
      <c r="C96">
        <v>1305</v>
      </c>
      <c r="D96" s="9" t="s">
        <v>347</v>
      </c>
      <c r="E96" t="s">
        <v>7407</v>
      </c>
      <c r="F96" s="109">
        <v>5000</v>
      </c>
      <c r="G96" s="109">
        <v>5000</v>
      </c>
      <c r="H96" s="109">
        <v>5000</v>
      </c>
    </row>
    <row r="97" spans="3:8" x14ac:dyDescent="0.25">
      <c r="C97">
        <v>1306</v>
      </c>
      <c r="D97" s="9" t="s">
        <v>348</v>
      </c>
      <c r="E97" t="s">
        <v>7407</v>
      </c>
      <c r="F97" s="109">
        <v>500</v>
      </c>
      <c r="G97" s="109">
        <v>500</v>
      </c>
      <c r="H97" s="109">
        <v>500</v>
      </c>
    </row>
    <row r="98" spans="3:8" x14ac:dyDescent="0.25">
      <c r="C98">
        <v>1307</v>
      </c>
      <c r="D98" s="9" t="s">
        <v>349</v>
      </c>
      <c r="E98" t="s">
        <v>7407</v>
      </c>
      <c r="F98" s="109">
        <v>5000</v>
      </c>
      <c r="G98" s="109">
        <v>5000</v>
      </c>
      <c r="H98" s="109">
        <v>5000</v>
      </c>
    </row>
    <row r="99" spans="3:8" x14ac:dyDescent="0.25">
      <c r="C99">
        <v>1308</v>
      </c>
      <c r="D99" s="9" t="s">
        <v>350</v>
      </c>
      <c r="E99" t="s">
        <v>7407</v>
      </c>
      <c r="F99" s="109">
        <v>500</v>
      </c>
      <c r="G99" s="109">
        <v>500</v>
      </c>
      <c r="H99" s="109">
        <v>500</v>
      </c>
    </row>
    <row r="100" spans="3:8" x14ac:dyDescent="0.25">
      <c r="C100">
        <v>1309</v>
      </c>
      <c r="D100" s="9" t="s">
        <v>352</v>
      </c>
      <c r="E100" t="s">
        <v>7407</v>
      </c>
      <c r="F100" s="109">
        <v>15000</v>
      </c>
      <c r="G100" s="109">
        <v>15000</v>
      </c>
      <c r="H100" s="109">
        <v>15000</v>
      </c>
    </row>
    <row r="101" spans="3:8" x14ac:dyDescent="0.25">
      <c r="C101">
        <v>1313</v>
      </c>
      <c r="D101" s="9" t="s">
        <v>354</v>
      </c>
      <c r="E101" t="s">
        <v>7407</v>
      </c>
      <c r="F101" s="109">
        <v>15000</v>
      </c>
      <c r="G101" s="109">
        <v>15000</v>
      </c>
      <c r="H101" s="109">
        <v>15000</v>
      </c>
    </row>
    <row r="102" spans="3:8" x14ac:dyDescent="0.25">
      <c r="C102">
        <v>1314</v>
      </c>
      <c r="D102" s="9" t="s">
        <v>355</v>
      </c>
      <c r="E102" t="s">
        <v>7407</v>
      </c>
      <c r="F102" s="109">
        <v>1800</v>
      </c>
      <c r="G102" s="109">
        <v>1800</v>
      </c>
      <c r="H102" s="109">
        <v>1800</v>
      </c>
    </row>
    <row r="103" spans="3:8" x14ac:dyDescent="0.25">
      <c r="C103">
        <v>1315</v>
      </c>
      <c r="D103" s="9" t="s">
        <v>357</v>
      </c>
      <c r="E103" t="s">
        <v>33</v>
      </c>
      <c r="F103" s="109">
        <v>500</v>
      </c>
      <c r="G103" s="109">
        <v>500</v>
      </c>
      <c r="H103" s="109">
        <v>500</v>
      </c>
    </row>
    <row r="104" spans="3:8" x14ac:dyDescent="0.25">
      <c r="C104">
        <v>1317</v>
      </c>
      <c r="D104" s="9" t="s">
        <v>358</v>
      </c>
      <c r="E104" t="s">
        <v>7407</v>
      </c>
      <c r="F104" s="109">
        <v>4000</v>
      </c>
      <c r="G104" s="109">
        <v>4000</v>
      </c>
      <c r="H104" s="109">
        <v>4000</v>
      </c>
    </row>
    <row r="105" spans="3:8" x14ac:dyDescent="0.25">
      <c r="C105">
        <v>1318</v>
      </c>
      <c r="D105" s="9" t="s">
        <v>359</v>
      </c>
      <c r="E105" t="s">
        <v>31</v>
      </c>
      <c r="F105" s="109">
        <v>500</v>
      </c>
      <c r="G105" s="109">
        <v>500</v>
      </c>
      <c r="H105" s="109">
        <v>500</v>
      </c>
    </row>
    <row r="106" spans="3:8" x14ac:dyDescent="0.25">
      <c r="C106">
        <v>1319</v>
      </c>
      <c r="D106" s="9" t="s">
        <v>360</v>
      </c>
      <c r="E106" t="s">
        <v>7407</v>
      </c>
      <c r="F106" s="109">
        <v>500</v>
      </c>
      <c r="G106" s="109">
        <v>500</v>
      </c>
      <c r="H106" s="109">
        <v>500</v>
      </c>
    </row>
    <row r="107" spans="3:8" x14ac:dyDescent="0.25">
      <c r="C107">
        <v>1321</v>
      </c>
      <c r="D107" s="9" t="s">
        <v>362</v>
      </c>
      <c r="E107" t="s">
        <v>7407</v>
      </c>
      <c r="F107" s="109">
        <v>6500</v>
      </c>
      <c r="G107" s="109">
        <v>5500</v>
      </c>
      <c r="H107" s="109">
        <v>3600</v>
      </c>
    </row>
    <row r="108" spans="3:8" x14ac:dyDescent="0.25">
      <c r="C108">
        <v>1323</v>
      </c>
      <c r="D108" s="9" t="s">
        <v>363</v>
      </c>
      <c r="E108" t="s">
        <v>7407</v>
      </c>
      <c r="F108" s="109">
        <v>3000</v>
      </c>
      <c r="G108" s="109">
        <v>3000</v>
      </c>
      <c r="H108" s="109">
        <v>3000</v>
      </c>
    </row>
    <row r="109" spans="3:8" x14ac:dyDescent="0.25">
      <c r="C109">
        <v>1325</v>
      </c>
      <c r="D109" s="9" t="s">
        <v>364</v>
      </c>
      <c r="E109" t="s">
        <v>7407</v>
      </c>
      <c r="F109" s="109">
        <v>500</v>
      </c>
      <c r="G109" s="109">
        <v>500</v>
      </c>
      <c r="H109" s="109">
        <v>500</v>
      </c>
    </row>
    <row r="110" spans="3:8" x14ac:dyDescent="0.25">
      <c r="C110">
        <v>1326</v>
      </c>
      <c r="D110" s="9" t="s">
        <v>365</v>
      </c>
      <c r="E110" t="s">
        <v>7407</v>
      </c>
      <c r="F110" s="109">
        <v>200</v>
      </c>
      <c r="G110" s="109">
        <v>200</v>
      </c>
      <c r="H110" s="109">
        <v>200</v>
      </c>
    </row>
    <row r="111" spans="3:8" x14ac:dyDescent="0.25">
      <c r="C111">
        <v>1327</v>
      </c>
      <c r="D111" s="9" t="s">
        <v>366</v>
      </c>
      <c r="E111" t="s">
        <v>7407</v>
      </c>
      <c r="F111" s="109">
        <v>12000</v>
      </c>
      <c r="G111" s="109">
        <v>9000</v>
      </c>
      <c r="H111" s="109">
        <v>9000</v>
      </c>
    </row>
    <row r="112" spans="3:8" x14ac:dyDescent="0.25">
      <c r="C112">
        <v>1330</v>
      </c>
      <c r="D112" s="9" t="s">
        <v>367</v>
      </c>
      <c r="E112" t="s">
        <v>33</v>
      </c>
      <c r="F112" s="109">
        <v>150</v>
      </c>
      <c r="G112" s="109">
        <v>150</v>
      </c>
      <c r="H112" s="109">
        <v>150</v>
      </c>
    </row>
    <row r="113" spans="3:8" x14ac:dyDescent="0.25">
      <c r="C113">
        <v>1331</v>
      </c>
      <c r="D113" s="9" t="s">
        <v>368</v>
      </c>
      <c r="E113" t="s">
        <v>33</v>
      </c>
      <c r="F113" s="109">
        <v>1000</v>
      </c>
      <c r="G113" s="109">
        <v>1000</v>
      </c>
      <c r="H113" s="109">
        <v>1000</v>
      </c>
    </row>
    <row r="114" spans="3:8" x14ac:dyDescent="0.25">
      <c r="C114">
        <v>2300</v>
      </c>
      <c r="D114" s="9" t="s">
        <v>370</v>
      </c>
      <c r="E114" t="s">
        <v>13</v>
      </c>
      <c r="F114" s="109">
        <v>240000</v>
      </c>
      <c r="G114" s="109">
        <v>0</v>
      </c>
      <c r="H114" s="109">
        <v>0</v>
      </c>
    </row>
    <row r="115" spans="3:8" x14ac:dyDescent="0.25">
      <c r="C115">
        <v>2691</v>
      </c>
      <c r="D115" s="9" t="s">
        <v>372</v>
      </c>
      <c r="E115" t="s">
        <v>13</v>
      </c>
      <c r="F115" s="109">
        <v>3300</v>
      </c>
      <c r="G115" s="109">
        <v>3300</v>
      </c>
      <c r="H115" s="109">
        <v>3300</v>
      </c>
    </row>
    <row r="116" spans="3:8" x14ac:dyDescent="0.25">
      <c r="C116">
        <v>2820</v>
      </c>
      <c r="D116" s="9" t="s">
        <v>374</v>
      </c>
      <c r="E116" t="s">
        <v>31</v>
      </c>
      <c r="F116" s="109">
        <v>122000</v>
      </c>
      <c r="G116" s="109">
        <v>122000</v>
      </c>
      <c r="H116" s="109">
        <v>122000</v>
      </c>
    </row>
    <row r="117" spans="3:8" x14ac:dyDescent="0.25">
      <c r="C117">
        <v>2822</v>
      </c>
      <c r="D117" s="9" t="s">
        <v>375</v>
      </c>
      <c r="E117" t="s">
        <v>31</v>
      </c>
      <c r="F117" s="109">
        <v>2000</v>
      </c>
      <c r="G117" s="109">
        <v>2000</v>
      </c>
      <c r="H117" s="109">
        <v>2000</v>
      </c>
    </row>
    <row r="118" spans="3:8" x14ac:dyDescent="0.25">
      <c r="C118">
        <v>2823</v>
      </c>
      <c r="D118" s="9" t="s">
        <v>840</v>
      </c>
      <c r="E118" t="s">
        <v>31</v>
      </c>
      <c r="F118" s="109">
        <v>0</v>
      </c>
      <c r="G118" s="109">
        <v>0</v>
      </c>
      <c r="H118" s="109">
        <v>0</v>
      </c>
    </row>
    <row r="119" spans="3:8" x14ac:dyDescent="0.25">
      <c r="C119">
        <v>2831</v>
      </c>
      <c r="D119" s="9" t="s">
        <v>377</v>
      </c>
      <c r="E119" t="s">
        <v>31</v>
      </c>
      <c r="F119" s="109">
        <v>1000</v>
      </c>
      <c r="G119" s="109">
        <v>1000</v>
      </c>
      <c r="H119" s="109">
        <v>1000</v>
      </c>
    </row>
    <row r="120" spans="3:8" x14ac:dyDescent="0.25">
      <c r="C120">
        <v>2832</v>
      </c>
      <c r="D120" s="9" t="s">
        <v>379</v>
      </c>
      <c r="E120" t="s">
        <v>31</v>
      </c>
      <c r="F120" s="109">
        <v>1000</v>
      </c>
      <c r="G120" s="109">
        <v>1000</v>
      </c>
      <c r="H120" s="109">
        <v>1000</v>
      </c>
    </row>
    <row r="121" spans="3:8" x14ac:dyDescent="0.25">
      <c r="C121">
        <v>2833</v>
      </c>
      <c r="D121" s="9" t="s">
        <v>381</v>
      </c>
      <c r="E121" t="s">
        <v>31</v>
      </c>
      <c r="F121" s="109">
        <v>1500</v>
      </c>
      <c r="G121" s="109">
        <v>1500</v>
      </c>
      <c r="H121" s="109">
        <v>1500</v>
      </c>
    </row>
    <row r="122" spans="3:8" x14ac:dyDescent="0.25">
      <c r="C122">
        <v>2834</v>
      </c>
      <c r="D122" s="9" t="s">
        <v>383</v>
      </c>
      <c r="E122" t="s">
        <v>31</v>
      </c>
      <c r="F122" s="109">
        <v>18000</v>
      </c>
      <c r="G122" s="109">
        <v>18000</v>
      </c>
      <c r="H122" s="109">
        <v>18000</v>
      </c>
    </row>
    <row r="123" spans="3:8" x14ac:dyDescent="0.25">
      <c r="C123">
        <v>2836</v>
      </c>
      <c r="D123" s="9" t="s">
        <v>385</v>
      </c>
      <c r="E123" t="s">
        <v>31</v>
      </c>
      <c r="F123" s="109">
        <v>1500</v>
      </c>
      <c r="G123" s="109">
        <v>1500</v>
      </c>
      <c r="H123" s="109">
        <v>1500</v>
      </c>
    </row>
    <row r="124" spans="3:8" x14ac:dyDescent="0.25">
      <c r="C124">
        <v>2972</v>
      </c>
      <c r="D124" s="9" t="s">
        <v>386</v>
      </c>
      <c r="E124" t="s">
        <v>31</v>
      </c>
      <c r="F124" s="109">
        <v>1500</v>
      </c>
      <c r="G124" s="109">
        <v>1500</v>
      </c>
      <c r="H124" s="109">
        <v>1500</v>
      </c>
    </row>
    <row r="125" spans="3:8" x14ac:dyDescent="0.25">
      <c r="C125">
        <v>2990</v>
      </c>
      <c r="D125" s="9" t="s">
        <v>388</v>
      </c>
      <c r="E125" t="s">
        <v>31</v>
      </c>
      <c r="F125" s="109">
        <v>90000</v>
      </c>
      <c r="G125" s="109">
        <v>90000</v>
      </c>
      <c r="H125" s="109">
        <v>90000</v>
      </c>
    </row>
    <row r="126" spans="3:8" x14ac:dyDescent="0.25">
      <c r="C126">
        <v>2991</v>
      </c>
      <c r="D126" s="9" t="s">
        <v>390</v>
      </c>
      <c r="E126" t="s">
        <v>31</v>
      </c>
      <c r="F126" s="109">
        <v>70000</v>
      </c>
      <c r="G126" s="109">
        <v>70000</v>
      </c>
      <c r="H126" s="109">
        <v>70000</v>
      </c>
    </row>
    <row r="127" spans="3:8" x14ac:dyDescent="0.25">
      <c r="C127">
        <v>2992</v>
      </c>
      <c r="D127" s="9" t="s">
        <v>392</v>
      </c>
      <c r="E127" t="s">
        <v>31</v>
      </c>
      <c r="F127" s="109">
        <v>7000</v>
      </c>
      <c r="G127" s="109">
        <v>7000</v>
      </c>
      <c r="H127" s="109">
        <v>7000</v>
      </c>
    </row>
    <row r="128" spans="3:8" x14ac:dyDescent="0.25">
      <c r="C128">
        <v>2994</v>
      </c>
      <c r="D128" s="9" t="s">
        <v>394</v>
      </c>
      <c r="E128" t="s">
        <v>31</v>
      </c>
      <c r="F128" s="109">
        <v>8000</v>
      </c>
      <c r="G128" s="109">
        <v>8000</v>
      </c>
      <c r="H128" s="109">
        <v>8000</v>
      </c>
    </row>
    <row r="129" spans="3:8" x14ac:dyDescent="0.25">
      <c r="C129">
        <v>3030</v>
      </c>
      <c r="D129" s="9" t="s">
        <v>395</v>
      </c>
      <c r="E129" t="s">
        <v>31</v>
      </c>
      <c r="F129" s="109">
        <v>1000</v>
      </c>
      <c r="G129" s="109">
        <v>1000</v>
      </c>
      <c r="H129" s="109">
        <v>1000</v>
      </c>
    </row>
    <row r="130" spans="3:8" x14ac:dyDescent="0.25">
      <c r="C130">
        <v>3060</v>
      </c>
      <c r="D130" s="9" t="s">
        <v>397</v>
      </c>
      <c r="E130" t="s">
        <v>31</v>
      </c>
      <c r="F130" s="109">
        <v>21000</v>
      </c>
      <c r="G130" s="109">
        <v>21000</v>
      </c>
      <c r="H130" s="109">
        <v>21000</v>
      </c>
    </row>
    <row r="131" spans="3:8" x14ac:dyDescent="0.25">
      <c r="C131">
        <v>3180</v>
      </c>
      <c r="D131" s="9" t="s">
        <v>398</v>
      </c>
      <c r="E131" t="s">
        <v>31</v>
      </c>
      <c r="F131" s="109">
        <v>1000</v>
      </c>
      <c r="G131" s="109">
        <v>1000</v>
      </c>
      <c r="H131" s="109">
        <v>1000</v>
      </c>
    </row>
    <row r="132" spans="3:8" x14ac:dyDescent="0.25">
      <c r="C132">
        <v>3190</v>
      </c>
      <c r="D132" s="9" t="s">
        <v>399</v>
      </c>
      <c r="E132" t="s">
        <v>31</v>
      </c>
      <c r="F132" s="109">
        <v>21000</v>
      </c>
      <c r="G132" s="109">
        <v>21000</v>
      </c>
      <c r="H132" s="109">
        <v>21000</v>
      </c>
    </row>
    <row r="133" spans="3:8" x14ac:dyDescent="0.25">
      <c r="C133">
        <v>3191</v>
      </c>
      <c r="D133" s="9" t="s">
        <v>400</v>
      </c>
      <c r="E133" t="s">
        <v>31</v>
      </c>
      <c r="F133" s="109">
        <v>5000</v>
      </c>
      <c r="G133" s="109">
        <v>5000</v>
      </c>
      <c r="H133" s="109">
        <v>5000</v>
      </c>
    </row>
    <row r="134" spans="3:8" x14ac:dyDescent="0.25">
      <c r="C134">
        <v>3192</v>
      </c>
      <c r="D134" s="9" t="s">
        <v>401</v>
      </c>
      <c r="E134" t="s">
        <v>31</v>
      </c>
      <c r="F134" s="109">
        <v>45000</v>
      </c>
      <c r="G134" s="109">
        <v>45000</v>
      </c>
      <c r="H134" s="109">
        <v>45000</v>
      </c>
    </row>
    <row r="135" spans="3:8" x14ac:dyDescent="0.25">
      <c r="C135">
        <v>3193</v>
      </c>
      <c r="D135" s="9" t="s">
        <v>402</v>
      </c>
      <c r="E135" t="s">
        <v>31</v>
      </c>
      <c r="F135" s="109">
        <v>3700</v>
      </c>
      <c r="G135" s="109">
        <v>3700</v>
      </c>
      <c r="H135" s="109">
        <v>3700</v>
      </c>
    </row>
    <row r="136" spans="3:8" x14ac:dyDescent="0.25">
      <c r="C136">
        <v>3369</v>
      </c>
      <c r="D136" s="9" t="s">
        <v>404</v>
      </c>
      <c r="E136" t="s">
        <v>33</v>
      </c>
      <c r="F136" s="109">
        <v>390000</v>
      </c>
      <c r="G136" s="109">
        <v>390000</v>
      </c>
      <c r="H136" s="109">
        <v>390000</v>
      </c>
    </row>
    <row r="137" spans="3:8" x14ac:dyDescent="0.25">
      <c r="C137">
        <v>3401</v>
      </c>
      <c r="D137" s="9" t="s">
        <v>406</v>
      </c>
      <c r="E137" t="s">
        <v>31</v>
      </c>
      <c r="F137" s="109">
        <v>130000</v>
      </c>
      <c r="G137" s="109">
        <v>130000</v>
      </c>
      <c r="H137" s="109">
        <v>130000</v>
      </c>
    </row>
    <row r="138" spans="3:8" x14ac:dyDescent="0.25">
      <c r="C138">
        <v>3411</v>
      </c>
      <c r="D138" s="9" t="s">
        <v>408</v>
      </c>
      <c r="E138" t="s">
        <v>31</v>
      </c>
      <c r="F138" s="109">
        <v>2500</v>
      </c>
      <c r="G138" s="109">
        <v>2500</v>
      </c>
      <c r="H138" s="109">
        <v>2500</v>
      </c>
    </row>
    <row r="139" spans="3:8" x14ac:dyDescent="0.25">
      <c r="C139">
        <v>3430</v>
      </c>
      <c r="D139" s="9" t="s">
        <v>410</v>
      </c>
      <c r="E139" t="s">
        <v>31</v>
      </c>
      <c r="F139" s="109">
        <v>12000</v>
      </c>
      <c r="G139" s="109">
        <v>12000</v>
      </c>
      <c r="H139" s="109">
        <v>12000</v>
      </c>
    </row>
    <row r="140" spans="3:8" x14ac:dyDescent="0.25">
      <c r="C140">
        <v>3462</v>
      </c>
      <c r="D140" s="9" t="s">
        <v>412</v>
      </c>
      <c r="E140" t="s">
        <v>31</v>
      </c>
      <c r="F140" s="109">
        <v>38000</v>
      </c>
      <c r="G140" s="109">
        <v>38000</v>
      </c>
      <c r="H140" s="109">
        <v>38000</v>
      </c>
    </row>
    <row r="141" spans="3:8" x14ac:dyDescent="0.25">
      <c r="C141">
        <v>3500</v>
      </c>
      <c r="D141" s="9" t="s">
        <v>414</v>
      </c>
      <c r="E141" t="s">
        <v>31</v>
      </c>
      <c r="F141" s="109">
        <v>6000</v>
      </c>
      <c r="G141" s="109">
        <v>6000</v>
      </c>
      <c r="H141" s="109">
        <v>6000</v>
      </c>
    </row>
    <row r="142" spans="3:8" x14ac:dyDescent="0.25">
      <c r="C142">
        <v>3511</v>
      </c>
      <c r="D142" s="9" t="s">
        <v>416</v>
      </c>
      <c r="E142" t="s">
        <v>31</v>
      </c>
      <c r="F142" s="109">
        <v>8000</v>
      </c>
      <c r="G142" s="109">
        <v>8000</v>
      </c>
      <c r="H142" s="109">
        <v>8000</v>
      </c>
    </row>
    <row r="143" spans="3:8" x14ac:dyDescent="0.25">
      <c r="C143">
        <v>3515</v>
      </c>
      <c r="D143" s="9" t="s">
        <v>418</v>
      </c>
      <c r="E143" t="s">
        <v>31</v>
      </c>
      <c r="F143" s="109">
        <v>1000</v>
      </c>
      <c r="G143" s="109">
        <v>1000</v>
      </c>
      <c r="H143" s="109">
        <v>1000</v>
      </c>
    </row>
    <row r="144" spans="3:8" x14ac:dyDescent="0.25">
      <c r="C144">
        <v>3519</v>
      </c>
      <c r="D144" s="9" t="s">
        <v>420</v>
      </c>
      <c r="E144" t="s">
        <v>31</v>
      </c>
      <c r="F144" s="109">
        <v>0</v>
      </c>
      <c r="G144" s="109">
        <v>0</v>
      </c>
      <c r="H144" s="109">
        <v>0</v>
      </c>
    </row>
    <row r="145" spans="3:8" x14ac:dyDescent="0.25">
      <c r="C145">
        <v>3520</v>
      </c>
      <c r="D145" s="9" t="s">
        <v>422</v>
      </c>
      <c r="E145" t="s">
        <v>31</v>
      </c>
      <c r="F145" s="109">
        <v>0</v>
      </c>
      <c r="G145" s="109">
        <v>0</v>
      </c>
      <c r="H145" s="109">
        <v>0</v>
      </c>
    </row>
    <row r="146" spans="3:8" x14ac:dyDescent="0.25">
      <c r="C146">
        <v>3526</v>
      </c>
      <c r="D146" t="s">
        <v>7524</v>
      </c>
      <c r="E146" t="s">
        <v>31</v>
      </c>
      <c r="F146" s="109">
        <v>8000</v>
      </c>
      <c r="G146" s="109">
        <v>8000</v>
      </c>
      <c r="H146" s="109">
        <v>8000</v>
      </c>
    </row>
    <row r="147" spans="3:8" x14ac:dyDescent="0.25">
      <c r="C147">
        <v>3530</v>
      </c>
      <c r="D147" s="9" t="s">
        <v>425</v>
      </c>
      <c r="E147" t="s">
        <v>33</v>
      </c>
      <c r="F147" s="109">
        <v>5000</v>
      </c>
      <c r="G147" s="109">
        <v>5000</v>
      </c>
      <c r="H147" s="109">
        <v>5000</v>
      </c>
    </row>
    <row r="148" spans="3:8" x14ac:dyDescent="0.25">
      <c r="C148">
        <v>3532</v>
      </c>
      <c r="D148" s="9" t="s">
        <v>427</v>
      </c>
      <c r="E148" t="s">
        <v>31</v>
      </c>
      <c r="F148" s="109">
        <v>3000</v>
      </c>
      <c r="G148" s="109">
        <v>3000</v>
      </c>
      <c r="H148" s="109">
        <v>3000</v>
      </c>
    </row>
    <row r="149" spans="3:8" x14ac:dyDescent="0.25">
      <c r="C149">
        <v>3533</v>
      </c>
      <c r="D149" s="9" t="s">
        <v>429</v>
      </c>
      <c r="E149" t="s">
        <v>31</v>
      </c>
      <c r="F149" s="109">
        <v>500</v>
      </c>
      <c r="G149" s="109">
        <v>500</v>
      </c>
      <c r="H149" s="109">
        <v>500</v>
      </c>
    </row>
    <row r="150" spans="3:8" x14ac:dyDescent="0.25">
      <c r="C150">
        <v>3550</v>
      </c>
      <c r="D150" s="9" t="s">
        <v>431</v>
      </c>
      <c r="E150" t="s">
        <v>31</v>
      </c>
      <c r="F150" s="109">
        <v>89000</v>
      </c>
      <c r="G150" s="109">
        <v>89000</v>
      </c>
      <c r="H150" s="109">
        <v>89000</v>
      </c>
    </row>
    <row r="151" spans="3:8" x14ac:dyDescent="0.25">
      <c r="C151">
        <v>3551</v>
      </c>
      <c r="D151" s="9" t="s">
        <v>433</v>
      </c>
      <c r="E151" t="s">
        <v>31</v>
      </c>
      <c r="F151" s="109">
        <v>24000</v>
      </c>
      <c r="G151" s="109">
        <v>24000</v>
      </c>
      <c r="H151" s="109">
        <v>24000</v>
      </c>
    </row>
    <row r="152" spans="3:8" x14ac:dyDescent="0.25">
      <c r="C152">
        <v>3552</v>
      </c>
      <c r="D152" s="9" t="s">
        <v>435</v>
      </c>
      <c r="E152" t="s">
        <v>31</v>
      </c>
      <c r="F152" s="109">
        <v>1950</v>
      </c>
      <c r="G152" s="109">
        <v>1950</v>
      </c>
      <c r="H152" s="109">
        <v>1950</v>
      </c>
    </row>
    <row r="153" spans="3:8" x14ac:dyDescent="0.25">
      <c r="C153">
        <v>3553</v>
      </c>
      <c r="D153" s="9" t="s">
        <v>437</v>
      </c>
      <c r="E153" t="s">
        <v>31</v>
      </c>
      <c r="F153" s="109">
        <v>0</v>
      </c>
      <c r="G153" s="109">
        <v>0</v>
      </c>
      <c r="H153" s="109">
        <v>0</v>
      </c>
    </row>
    <row r="154" spans="3:8" x14ac:dyDescent="0.25">
      <c r="C154">
        <v>3555</v>
      </c>
      <c r="D154" s="9" t="s">
        <v>439</v>
      </c>
      <c r="E154" t="s">
        <v>31</v>
      </c>
      <c r="F154" s="109">
        <v>2000</v>
      </c>
      <c r="G154" s="109">
        <v>2000</v>
      </c>
      <c r="H154" s="109">
        <v>2000</v>
      </c>
    </row>
    <row r="155" spans="3:8" x14ac:dyDescent="0.25">
      <c r="C155">
        <v>3592</v>
      </c>
      <c r="D155" s="9" t="s">
        <v>441</v>
      </c>
      <c r="E155" t="s">
        <v>31</v>
      </c>
      <c r="F155" s="109">
        <v>7600</v>
      </c>
      <c r="G155" s="109">
        <v>7600</v>
      </c>
      <c r="H155" s="109">
        <v>7600</v>
      </c>
    </row>
    <row r="156" spans="3:8" x14ac:dyDescent="0.25">
      <c r="C156">
        <v>3710</v>
      </c>
      <c r="D156" s="9" t="s">
        <v>443</v>
      </c>
      <c r="E156" t="s">
        <v>31</v>
      </c>
      <c r="F156" s="109">
        <v>93000</v>
      </c>
      <c r="G156" s="109">
        <v>93000</v>
      </c>
      <c r="H156" s="109">
        <v>93000</v>
      </c>
    </row>
    <row r="157" spans="3:8" x14ac:dyDescent="0.25">
      <c r="C157">
        <v>3711</v>
      </c>
      <c r="D157" s="9" t="s">
        <v>445</v>
      </c>
      <c r="E157" t="s">
        <v>31</v>
      </c>
      <c r="F157" s="109">
        <v>25000</v>
      </c>
      <c r="G157" s="109">
        <v>25000</v>
      </c>
      <c r="H157" s="109">
        <v>25000</v>
      </c>
    </row>
    <row r="158" spans="3:8" x14ac:dyDescent="0.25">
      <c r="C158">
        <v>3712</v>
      </c>
      <c r="D158" s="9" t="s">
        <v>447</v>
      </c>
      <c r="E158" t="s">
        <v>31</v>
      </c>
      <c r="F158" s="109">
        <v>0</v>
      </c>
      <c r="G158" s="109">
        <v>0</v>
      </c>
      <c r="H158" s="109">
        <v>0</v>
      </c>
    </row>
    <row r="159" spans="3:8" x14ac:dyDescent="0.25">
      <c r="C159">
        <v>3730</v>
      </c>
      <c r="D159" s="9" t="s">
        <v>449</v>
      </c>
      <c r="E159" t="s">
        <v>31</v>
      </c>
      <c r="F159" s="109">
        <v>1800</v>
      </c>
      <c r="G159" s="109">
        <v>1800</v>
      </c>
      <c r="H159" s="109">
        <v>1800</v>
      </c>
    </row>
    <row r="160" spans="3:8" x14ac:dyDescent="0.25">
      <c r="C160">
        <v>3762</v>
      </c>
      <c r="D160" s="9" t="s">
        <v>451</v>
      </c>
      <c r="E160" t="s">
        <v>31</v>
      </c>
      <c r="F160" s="109">
        <v>3000</v>
      </c>
      <c r="G160" s="109">
        <v>3000</v>
      </c>
      <c r="H160" s="109">
        <v>3000</v>
      </c>
    </row>
    <row r="161" spans="3:8" x14ac:dyDescent="0.25">
      <c r="C161">
        <v>3763</v>
      </c>
      <c r="D161" s="9" t="s">
        <v>453</v>
      </c>
      <c r="E161" t="s">
        <v>31</v>
      </c>
      <c r="F161" s="109">
        <v>3000</v>
      </c>
      <c r="G161" s="109">
        <v>3000</v>
      </c>
      <c r="H161" s="109">
        <v>3000</v>
      </c>
    </row>
    <row r="162" spans="3:8" x14ac:dyDescent="0.25">
      <c r="C162">
        <v>3764</v>
      </c>
      <c r="D162" s="9" t="s">
        <v>455</v>
      </c>
      <c r="E162" t="s">
        <v>31</v>
      </c>
      <c r="F162" s="109">
        <v>35000</v>
      </c>
      <c r="G162" s="109">
        <v>35000</v>
      </c>
      <c r="H162" s="109">
        <v>35000</v>
      </c>
    </row>
    <row r="163" spans="3:8" x14ac:dyDescent="0.25">
      <c r="C163">
        <v>3765</v>
      </c>
      <c r="D163" s="9" t="s">
        <v>457</v>
      </c>
      <c r="E163" t="s">
        <v>31</v>
      </c>
      <c r="F163" s="109">
        <v>5500</v>
      </c>
      <c r="G163" s="109">
        <v>5500</v>
      </c>
      <c r="H163" s="109">
        <v>5500</v>
      </c>
    </row>
    <row r="164" spans="3:8" x14ac:dyDescent="0.25">
      <c r="C164">
        <v>3766</v>
      </c>
      <c r="D164" s="9" t="s">
        <v>459</v>
      </c>
      <c r="E164" t="s">
        <v>31</v>
      </c>
      <c r="F164" s="109">
        <v>11000</v>
      </c>
      <c r="G164" s="109">
        <v>11000</v>
      </c>
      <c r="H164" s="109">
        <v>11000</v>
      </c>
    </row>
    <row r="165" spans="3:8" x14ac:dyDescent="0.25">
      <c r="C165">
        <v>3782</v>
      </c>
      <c r="D165" s="9" t="s">
        <v>461</v>
      </c>
      <c r="E165" t="s">
        <v>31</v>
      </c>
      <c r="F165" s="109">
        <v>10000</v>
      </c>
      <c r="G165" s="109">
        <v>5000</v>
      </c>
      <c r="H165" s="109">
        <v>5000</v>
      </c>
    </row>
    <row r="166" spans="3:8" x14ac:dyDescent="0.25">
      <c r="C166">
        <v>3783</v>
      </c>
      <c r="D166" s="9" t="s">
        <v>462</v>
      </c>
      <c r="E166" t="s">
        <v>31</v>
      </c>
      <c r="F166" s="109">
        <v>1000</v>
      </c>
      <c r="G166" s="109">
        <v>1000</v>
      </c>
      <c r="H166" s="109">
        <v>1000</v>
      </c>
    </row>
    <row r="167" spans="3:8" x14ac:dyDescent="0.25">
      <c r="C167">
        <v>3784</v>
      </c>
      <c r="D167" s="9" t="s">
        <v>463</v>
      </c>
      <c r="E167" t="s">
        <v>31</v>
      </c>
      <c r="F167" s="109">
        <v>10000</v>
      </c>
      <c r="G167" s="109">
        <v>10000</v>
      </c>
      <c r="H167" s="109">
        <v>10000</v>
      </c>
    </row>
    <row r="168" spans="3:8" x14ac:dyDescent="0.25">
      <c r="C168">
        <v>3785</v>
      </c>
      <c r="D168" s="9" t="s">
        <v>465</v>
      </c>
      <c r="E168" t="s">
        <v>31</v>
      </c>
      <c r="F168" s="109">
        <v>7000</v>
      </c>
      <c r="G168" s="109">
        <v>7000</v>
      </c>
      <c r="H168" s="109">
        <v>7000</v>
      </c>
    </row>
    <row r="169" spans="3:8" x14ac:dyDescent="0.25">
      <c r="C169">
        <v>3786</v>
      </c>
      <c r="D169" s="9" t="s">
        <v>467</v>
      </c>
      <c r="E169" t="s">
        <v>31</v>
      </c>
      <c r="F169" s="109">
        <v>45000</v>
      </c>
      <c r="G169" s="109">
        <v>45000</v>
      </c>
      <c r="H169" s="109">
        <v>45000</v>
      </c>
    </row>
    <row r="170" spans="3:8" x14ac:dyDescent="0.25">
      <c r="C170">
        <v>3787</v>
      </c>
      <c r="D170" s="9" t="s">
        <v>469</v>
      </c>
      <c r="E170" t="s">
        <v>31</v>
      </c>
      <c r="F170" s="109">
        <v>3700</v>
      </c>
      <c r="G170" s="109">
        <v>3700</v>
      </c>
      <c r="H170" s="109">
        <v>3700</v>
      </c>
    </row>
    <row r="171" spans="3:8" x14ac:dyDescent="0.25">
      <c r="C171">
        <v>3788</v>
      </c>
      <c r="D171" s="9" t="s">
        <v>471</v>
      </c>
      <c r="E171" t="s">
        <v>31</v>
      </c>
      <c r="F171" s="109">
        <v>130000</v>
      </c>
      <c r="G171" s="109">
        <v>130000</v>
      </c>
      <c r="H171" s="109">
        <v>130000</v>
      </c>
    </row>
    <row r="172" spans="3:8" x14ac:dyDescent="0.25">
      <c r="C172">
        <v>3789</v>
      </c>
      <c r="D172" s="9" t="s">
        <v>843</v>
      </c>
      <c r="E172" t="s">
        <v>31</v>
      </c>
      <c r="F172" s="109">
        <v>15000</v>
      </c>
      <c r="G172" s="109">
        <v>15000</v>
      </c>
      <c r="H172" s="109">
        <v>15000</v>
      </c>
    </row>
    <row r="173" spans="3:8" x14ac:dyDescent="0.25">
      <c r="C173">
        <v>3790</v>
      </c>
      <c r="D173" s="9" t="s">
        <v>473</v>
      </c>
      <c r="E173" t="s">
        <v>31</v>
      </c>
      <c r="F173" s="109">
        <v>25000</v>
      </c>
      <c r="G173" s="109">
        <v>25000</v>
      </c>
      <c r="H173" s="109">
        <v>25000</v>
      </c>
    </row>
    <row r="174" spans="3:8" x14ac:dyDescent="0.25">
      <c r="C174">
        <v>3791</v>
      </c>
      <c r="D174" s="9" t="s">
        <v>475</v>
      </c>
      <c r="E174" t="s">
        <v>31</v>
      </c>
      <c r="F174" s="109">
        <v>2000</v>
      </c>
      <c r="G174" s="109">
        <v>2000</v>
      </c>
      <c r="H174" s="109">
        <v>2000</v>
      </c>
    </row>
    <row r="175" spans="3:8" x14ac:dyDescent="0.25">
      <c r="C175">
        <v>3793</v>
      </c>
      <c r="D175" s="9" t="s">
        <v>477</v>
      </c>
      <c r="E175" t="s">
        <v>31</v>
      </c>
      <c r="F175" s="109">
        <v>2000</v>
      </c>
      <c r="G175" s="109">
        <v>2000</v>
      </c>
      <c r="H175" s="109">
        <v>2000</v>
      </c>
    </row>
    <row r="176" spans="3:8" x14ac:dyDescent="0.25">
      <c r="C176">
        <v>3796</v>
      </c>
      <c r="D176" s="9" t="s">
        <v>478</v>
      </c>
      <c r="E176" t="s">
        <v>31</v>
      </c>
      <c r="F176" s="109">
        <v>6000</v>
      </c>
      <c r="G176" s="109">
        <v>6000</v>
      </c>
      <c r="H176" s="109">
        <v>6000</v>
      </c>
    </row>
    <row r="177" spans="3:8" ht="30" x14ac:dyDescent="0.25">
      <c r="C177">
        <v>3797</v>
      </c>
      <c r="D177" s="9" t="s">
        <v>844</v>
      </c>
      <c r="E177" t="s">
        <v>31</v>
      </c>
      <c r="F177" s="109">
        <v>0</v>
      </c>
      <c r="G177" s="109">
        <v>0</v>
      </c>
      <c r="H177" s="109">
        <v>0</v>
      </c>
    </row>
    <row r="178" spans="3:8" x14ac:dyDescent="0.25">
      <c r="C178">
        <v>3820</v>
      </c>
      <c r="D178" s="9" t="s">
        <v>480</v>
      </c>
      <c r="E178" t="s">
        <v>31</v>
      </c>
      <c r="F178" s="109">
        <v>5000</v>
      </c>
      <c r="G178" s="109">
        <v>5000</v>
      </c>
      <c r="H178" s="109">
        <v>5000</v>
      </c>
    </row>
    <row r="179" spans="3:8" x14ac:dyDescent="0.25">
      <c r="C179">
        <v>3821</v>
      </c>
      <c r="D179" s="9" t="s">
        <v>482</v>
      </c>
      <c r="E179" t="s">
        <v>31</v>
      </c>
      <c r="F179" s="109">
        <v>8000</v>
      </c>
      <c r="G179" s="109">
        <v>8000</v>
      </c>
      <c r="H179" s="109">
        <v>8000</v>
      </c>
    </row>
    <row r="180" spans="3:8" x14ac:dyDescent="0.25">
      <c r="C180">
        <v>3822</v>
      </c>
      <c r="D180" s="9" t="s">
        <v>483</v>
      </c>
      <c r="E180" t="s">
        <v>31</v>
      </c>
      <c r="F180" s="109">
        <v>1530</v>
      </c>
      <c r="G180" s="109">
        <v>1530</v>
      </c>
      <c r="H180" s="109">
        <v>1530</v>
      </c>
    </row>
    <row r="181" spans="3:8" x14ac:dyDescent="0.25">
      <c r="C181">
        <v>3824</v>
      </c>
      <c r="D181" s="9" t="s">
        <v>485</v>
      </c>
      <c r="E181" t="s">
        <v>31</v>
      </c>
      <c r="F181" s="109">
        <v>1000</v>
      </c>
      <c r="G181" s="109">
        <v>1000</v>
      </c>
      <c r="H181" s="109">
        <v>1000</v>
      </c>
    </row>
    <row r="182" spans="3:8" x14ac:dyDescent="0.25">
      <c r="C182">
        <v>4000</v>
      </c>
      <c r="D182" t="s">
        <v>7455</v>
      </c>
      <c r="E182" t="s">
        <v>31</v>
      </c>
      <c r="F182" s="109">
        <v>2500</v>
      </c>
      <c r="G182" s="109">
        <v>2500</v>
      </c>
      <c r="H182" s="109">
        <v>2500</v>
      </c>
    </row>
    <row r="183" spans="3:8" x14ac:dyDescent="0.25">
      <c r="C183">
        <v>4050</v>
      </c>
      <c r="D183" s="9" t="s">
        <v>487</v>
      </c>
      <c r="E183" t="s">
        <v>31</v>
      </c>
      <c r="F183" s="109">
        <v>20000</v>
      </c>
      <c r="G183" s="109">
        <v>20000</v>
      </c>
      <c r="H183" s="109">
        <v>20000</v>
      </c>
    </row>
    <row r="184" spans="3:8" x14ac:dyDescent="0.25">
      <c r="C184">
        <v>4051</v>
      </c>
      <c r="D184" s="9" t="s">
        <v>488</v>
      </c>
      <c r="E184" t="s">
        <v>31</v>
      </c>
      <c r="F184" s="109">
        <v>2000</v>
      </c>
      <c r="G184" s="109">
        <v>2000</v>
      </c>
      <c r="H184" s="109">
        <v>2000</v>
      </c>
    </row>
    <row r="185" spans="3:8" x14ac:dyDescent="0.25">
      <c r="C185">
        <v>4052</v>
      </c>
      <c r="D185" s="9" t="s">
        <v>489</v>
      </c>
      <c r="E185" t="s">
        <v>31</v>
      </c>
      <c r="F185" s="109">
        <v>2000</v>
      </c>
      <c r="G185" s="109">
        <v>2000</v>
      </c>
      <c r="H185" s="109">
        <v>2000</v>
      </c>
    </row>
    <row r="186" spans="3:8" x14ac:dyDescent="0.25">
      <c r="C186">
        <v>4152</v>
      </c>
      <c r="D186" s="9" t="s">
        <v>490</v>
      </c>
      <c r="E186" t="s">
        <v>7407</v>
      </c>
      <c r="F186" s="109">
        <v>13500</v>
      </c>
      <c r="G186" s="109">
        <v>13500</v>
      </c>
      <c r="H186" s="109">
        <v>13500</v>
      </c>
    </row>
    <row r="187" spans="3:8" ht="30" x14ac:dyDescent="0.25">
      <c r="C187">
        <v>4153</v>
      </c>
      <c r="D187" s="9" t="s">
        <v>491</v>
      </c>
      <c r="E187" t="s">
        <v>7407</v>
      </c>
      <c r="F187" s="109">
        <v>0</v>
      </c>
      <c r="G187" s="109">
        <v>0</v>
      </c>
      <c r="H187" s="109">
        <v>0</v>
      </c>
    </row>
    <row r="188" spans="3:8" x14ac:dyDescent="0.25">
      <c r="C188">
        <v>4154</v>
      </c>
      <c r="D188" s="9" t="s">
        <v>493</v>
      </c>
      <c r="E188" t="s">
        <v>33</v>
      </c>
      <c r="F188" s="109">
        <v>5500</v>
      </c>
      <c r="G188" s="109">
        <v>5500</v>
      </c>
      <c r="H188" s="109">
        <v>5500</v>
      </c>
    </row>
    <row r="189" spans="3:8" x14ac:dyDescent="0.25">
      <c r="C189">
        <v>4155</v>
      </c>
      <c r="D189" s="9" t="s">
        <v>495</v>
      </c>
      <c r="E189" t="s">
        <v>33</v>
      </c>
      <c r="F189" s="109">
        <v>10500</v>
      </c>
      <c r="G189" s="109">
        <v>10500</v>
      </c>
      <c r="H189" s="109">
        <v>10500</v>
      </c>
    </row>
    <row r="190" spans="3:8" x14ac:dyDescent="0.25">
      <c r="C190">
        <v>4158</v>
      </c>
      <c r="D190" s="9" t="s">
        <v>497</v>
      </c>
      <c r="E190" t="s">
        <v>33</v>
      </c>
      <c r="F190" s="109">
        <v>300</v>
      </c>
      <c r="G190" s="109">
        <v>300</v>
      </c>
      <c r="H190" s="109">
        <v>300</v>
      </c>
    </row>
    <row r="191" spans="3:8" x14ac:dyDescent="0.25">
      <c r="C191">
        <v>4160</v>
      </c>
      <c r="D191" s="9" t="s">
        <v>498</v>
      </c>
      <c r="E191" t="s">
        <v>33</v>
      </c>
      <c r="F191" s="109">
        <v>5000</v>
      </c>
      <c r="G191" s="109">
        <v>5000</v>
      </c>
      <c r="H191" s="109">
        <v>5000</v>
      </c>
    </row>
    <row r="192" spans="3:8" x14ac:dyDescent="0.25">
      <c r="C192">
        <v>4163</v>
      </c>
      <c r="D192" s="9" t="s">
        <v>500</v>
      </c>
      <c r="E192" t="s">
        <v>33</v>
      </c>
      <c r="F192" s="109">
        <v>2500</v>
      </c>
      <c r="G192" s="109">
        <v>4500</v>
      </c>
      <c r="H192" s="109">
        <v>4500</v>
      </c>
    </row>
    <row r="193" spans="3:8" x14ac:dyDescent="0.25">
      <c r="C193">
        <v>4185</v>
      </c>
      <c r="D193" s="9" t="s">
        <v>846</v>
      </c>
      <c r="E193" t="s">
        <v>33</v>
      </c>
      <c r="F193" s="109">
        <v>3000</v>
      </c>
      <c r="G193" s="109">
        <v>3000</v>
      </c>
      <c r="H193" s="109">
        <v>3000</v>
      </c>
    </row>
    <row r="194" spans="3:8" x14ac:dyDescent="0.25">
      <c r="C194">
        <v>4186</v>
      </c>
      <c r="D194" s="9" t="s">
        <v>501</v>
      </c>
      <c r="E194" t="s">
        <v>33</v>
      </c>
      <c r="F194" s="109">
        <v>1000</v>
      </c>
      <c r="G194" s="109">
        <v>1000</v>
      </c>
      <c r="H194" s="109">
        <v>1000</v>
      </c>
    </row>
    <row r="195" spans="3:8" x14ac:dyDescent="0.25">
      <c r="C195">
        <v>4193</v>
      </c>
      <c r="D195" s="9" t="s">
        <v>503</v>
      </c>
      <c r="E195" t="s">
        <v>33</v>
      </c>
      <c r="F195" s="109">
        <v>10000</v>
      </c>
      <c r="G195" s="109">
        <v>10000</v>
      </c>
      <c r="H195" s="109">
        <v>10000</v>
      </c>
    </row>
    <row r="196" spans="3:8" x14ac:dyDescent="0.25">
      <c r="C196">
        <v>4195</v>
      </c>
      <c r="D196" s="9" t="s">
        <v>505</v>
      </c>
      <c r="E196" t="s">
        <v>33</v>
      </c>
      <c r="F196" s="109">
        <v>25000</v>
      </c>
      <c r="G196" s="109">
        <v>25000</v>
      </c>
      <c r="H196" s="109">
        <v>25000</v>
      </c>
    </row>
    <row r="197" spans="3:8" x14ac:dyDescent="0.25">
      <c r="C197">
        <v>4290</v>
      </c>
      <c r="D197" s="9" t="s">
        <v>507</v>
      </c>
      <c r="E197" t="s">
        <v>7407</v>
      </c>
      <c r="F197" s="109">
        <v>1500</v>
      </c>
      <c r="G197" s="109">
        <v>1500</v>
      </c>
      <c r="H197" s="109">
        <v>1500</v>
      </c>
    </row>
    <row r="198" spans="3:8" x14ac:dyDescent="0.25">
      <c r="C198">
        <v>4291</v>
      </c>
      <c r="D198" s="9" t="s">
        <v>509</v>
      </c>
      <c r="E198" t="s">
        <v>7407</v>
      </c>
      <c r="F198" s="109">
        <v>11000</v>
      </c>
      <c r="G198" s="109">
        <v>11000</v>
      </c>
      <c r="H198" s="109">
        <v>11000</v>
      </c>
    </row>
    <row r="199" spans="3:8" x14ac:dyDescent="0.25">
      <c r="C199">
        <v>4292</v>
      </c>
      <c r="D199" s="9" t="s">
        <v>511</v>
      </c>
      <c r="E199" t="s">
        <v>7407</v>
      </c>
      <c r="F199" s="109">
        <v>3200</v>
      </c>
      <c r="G199" s="109">
        <v>3200</v>
      </c>
      <c r="H199" s="109">
        <v>3200</v>
      </c>
    </row>
    <row r="200" spans="3:8" x14ac:dyDescent="0.25">
      <c r="C200">
        <v>4296</v>
      </c>
      <c r="D200" s="9" t="s">
        <v>513</v>
      </c>
      <c r="E200" t="s">
        <v>7407</v>
      </c>
      <c r="F200" s="109">
        <v>1000</v>
      </c>
      <c r="G200" s="109">
        <v>1000</v>
      </c>
      <c r="H200" s="109">
        <v>1000</v>
      </c>
    </row>
    <row r="201" spans="3:8" x14ac:dyDescent="0.25">
      <c r="C201">
        <v>4320</v>
      </c>
      <c r="D201" s="9" t="s">
        <v>515</v>
      </c>
      <c r="E201" t="s">
        <v>7407</v>
      </c>
      <c r="F201" s="109">
        <v>8500</v>
      </c>
      <c r="G201" s="109">
        <v>8500</v>
      </c>
      <c r="H201" s="109">
        <v>8500</v>
      </c>
    </row>
    <row r="202" spans="3:8" x14ac:dyDescent="0.25">
      <c r="C202">
        <v>4323</v>
      </c>
      <c r="D202" s="9" t="s">
        <v>517</v>
      </c>
      <c r="E202" t="s">
        <v>7407</v>
      </c>
      <c r="F202" s="109">
        <v>500</v>
      </c>
      <c r="G202" s="109">
        <v>500</v>
      </c>
      <c r="H202" s="109">
        <v>500</v>
      </c>
    </row>
    <row r="203" spans="3:8" x14ac:dyDescent="0.25">
      <c r="C203">
        <v>5180</v>
      </c>
      <c r="D203" s="9" t="s">
        <v>519</v>
      </c>
      <c r="E203" t="s">
        <v>7407</v>
      </c>
      <c r="F203" s="109">
        <v>12000</v>
      </c>
      <c r="G203" s="109">
        <v>12000</v>
      </c>
      <c r="H203" s="109">
        <v>12000</v>
      </c>
    </row>
    <row r="204" spans="3:8" x14ac:dyDescent="0.25">
      <c r="C204">
        <v>5182</v>
      </c>
      <c r="D204" s="9" t="s">
        <v>521</v>
      </c>
      <c r="E204" t="s">
        <v>7407</v>
      </c>
      <c r="F204" s="109">
        <v>75000</v>
      </c>
      <c r="G204" s="109">
        <v>75000</v>
      </c>
      <c r="H204" s="109">
        <v>75000</v>
      </c>
    </row>
    <row r="205" spans="3:8" x14ac:dyDescent="0.25">
      <c r="C205">
        <v>5192</v>
      </c>
      <c r="D205" s="9" t="s">
        <v>523</v>
      </c>
      <c r="E205" t="s">
        <v>7407</v>
      </c>
      <c r="F205" s="109">
        <v>1000</v>
      </c>
      <c r="G205" s="109">
        <v>1000</v>
      </c>
      <c r="H205" s="109">
        <v>1000</v>
      </c>
    </row>
    <row r="206" spans="3:8" x14ac:dyDescent="0.25">
      <c r="C206">
        <v>5300</v>
      </c>
      <c r="D206" s="9" t="s">
        <v>525</v>
      </c>
      <c r="E206" t="s">
        <v>7407</v>
      </c>
      <c r="F206" s="109">
        <v>1300</v>
      </c>
      <c r="G206" s="109">
        <v>1300</v>
      </c>
      <c r="H206" s="109">
        <v>1300</v>
      </c>
    </row>
    <row r="207" spans="3:8" x14ac:dyDescent="0.25">
      <c r="C207">
        <v>5415</v>
      </c>
      <c r="D207" s="9" t="s">
        <v>527</v>
      </c>
      <c r="E207" t="s">
        <v>7407</v>
      </c>
      <c r="F207" s="109">
        <v>8000</v>
      </c>
      <c r="G207" s="109">
        <v>8000</v>
      </c>
      <c r="H207" s="109">
        <v>8000</v>
      </c>
    </row>
    <row r="208" spans="3:8" x14ac:dyDescent="0.25">
      <c r="C208">
        <v>5450</v>
      </c>
      <c r="D208" s="9" t="s">
        <v>529</v>
      </c>
      <c r="E208" t="s">
        <v>7407</v>
      </c>
      <c r="F208" s="109">
        <v>1000</v>
      </c>
      <c r="G208" s="109">
        <v>1000</v>
      </c>
      <c r="H208" s="109">
        <v>1000</v>
      </c>
    </row>
    <row r="209" spans="3:8" x14ac:dyDescent="0.25">
      <c r="C209">
        <v>5452</v>
      </c>
      <c r="D209" s="9" t="s">
        <v>531</v>
      </c>
      <c r="E209" t="s">
        <v>7407</v>
      </c>
      <c r="F209" s="109">
        <v>2000</v>
      </c>
      <c r="G209" s="109">
        <v>2000</v>
      </c>
      <c r="H209" s="109">
        <v>2000</v>
      </c>
    </row>
    <row r="210" spans="3:8" x14ac:dyDescent="0.25">
      <c r="C210">
        <v>5793</v>
      </c>
      <c r="D210" s="9" t="s">
        <v>533</v>
      </c>
      <c r="E210" t="s">
        <v>7407</v>
      </c>
      <c r="F210" s="109">
        <v>1000000</v>
      </c>
      <c r="G210" s="109">
        <v>1000000</v>
      </c>
      <c r="H210" s="109">
        <v>1000000</v>
      </c>
    </row>
    <row r="211" spans="3:8" x14ac:dyDescent="0.25">
      <c r="C211">
        <v>6100</v>
      </c>
      <c r="D211" s="9" t="s">
        <v>535</v>
      </c>
      <c r="E211" t="s">
        <v>33</v>
      </c>
      <c r="F211" s="109">
        <v>100000</v>
      </c>
      <c r="G211" s="109">
        <v>100000</v>
      </c>
      <c r="H211" s="109">
        <v>100000</v>
      </c>
    </row>
    <row r="212" spans="3:8" x14ac:dyDescent="0.25">
      <c r="C212">
        <v>6101</v>
      </c>
      <c r="D212" s="9" t="s">
        <v>537</v>
      </c>
      <c r="E212" t="s">
        <v>33</v>
      </c>
      <c r="F212" s="109">
        <v>27400</v>
      </c>
      <c r="G212" s="109">
        <v>27400</v>
      </c>
      <c r="H212" s="109">
        <v>27400</v>
      </c>
    </row>
    <row r="213" spans="3:8" x14ac:dyDescent="0.25">
      <c r="C213">
        <v>6102</v>
      </c>
      <c r="D213" s="9" t="s">
        <v>539</v>
      </c>
      <c r="E213" t="s">
        <v>33</v>
      </c>
      <c r="F213" s="109">
        <v>0</v>
      </c>
      <c r="G213" s="109">
        <v>0</v>
      </c>
      <c r="H213" s="109">
        <v>0</v>
      </c>
    </row>
    <row r="214" spans="3:8" x14ac:dyDescent="0.25">
      <c r="C214">
        <v>6120</v>
      </c>
      <c r="D214" s="9" t="s">
        <v>541</v>
      </c>
      <c r="E214" t="s">
        <v>33</v>
      </c>
      <c r="F214" s="109">
        <v>2000</v>
      </c>
      <c r="G214" s="109">
        <v>2000</v>
      </c>
      <c r="H214" s="109">
        <v>2000</v>
      </c>
    </row>
    <row r="215" spans="3:8" x14ac:dyDescent="0.25">
      <c r="C215">
        <v>6135</v>
      </c>
      <c r="D215" s="9" t="s">
        <v>543</v>
      </c>
      <c r="E215" t="s">
        <v>33</v>
      </c>
      <c r="F215" s="109">
        <v>500</v>
      </c>
      <c r="G215" s="109">
        <v>500</v>
      </c>
      <c r="H215" s="109">
        <v>500</v>
      </c>
    </row>
    <row r="216" spans="3:8" x14ac:dyDescent="0.25">
      <c r="C216">
        <v>6170</v>
      </c>
      <c r="D216" s="9" t="s">
        <v>545</v>
      </c>
      <c r="E216" t="s">
        <v>33</v>
      </c>
      <c r="F216" s="109">
        <v>2000</v>
      </c>
      <c r="G216" s="109">
        <v>2000</v>
      </c>
      <c r="H216" s="109">
        <v>2000</v>
      </c>
    </row>
    <row r="217" spans="3:8" x14ac:dyDescent="0.25">
      <c r="C217">
        <v>6171</v>
      </c>
      <c r="D217" s="9" t="s">
        <v>547</v>
      </c>
      <c r="E217" t="s">
        <v>33</v>
      </c>
      <c r="F217" s="109">
        <v>1000</v>
      </c>
      <c r="G217" s="109">
        <v>1000</v>
      </c>
      <c r="H217" s="109">
        <v>1000</v>
      </c>
    </row>
    <row r="218" spans="3:8" x14ac:dyDescent="0.25">
      <c r="C218">
        <v>6175</v>
      </c>
      <c r="D218" s="9" t="s">
        <v>548</v>
      </c>
      <c r="E218" t="s">
        <v>33</v>
      </c>
      <c r="F218" s="109">
        <v>1000</v>
      </c>
      <c r="G218" s="109">
        <v>1000</v>
      </c>
      <c r="H218" s="109">
        <v>1000</v>
      </c>
    </row>
    <row r="219" spans="3:8" x14ac:dyDescent="0.25">
      <c r="C219">
        <v>6177</v>
      </c>
      <c r="D219" s="9" t="s">
        <v>550</v>
      </c>
      <c r="E219" t="s">
        <v>33</v>
      </c>
      <c r="F219" s="109">
        <v>1300</v>
      </c>
      <c r="G219" s="109">
        <v>1300</v>
      </c>
      <c r="H219" s="109">
        <v>1300</v>
      </c>
    </row>
    <row r="220" spans="3:8" x14ac:dyDescent="0.25">
      <c r="C220">
        <v>6178</v>
      </c>
      <c r="D220" s="9" t="s">
        <v>552</v>
      </c>
      <c r="E220" t="s">
        <v>33</v>
      </c>
      <c r="F220" s="109">
        <v>5000</v>
      </c>
      <c r="G220" s="109">
        <v>5000</v>
      </c>
      <c r="H220" s="109">
        <v>5000</v>
      </c>
    </row>
    <row r="221" spans="3:8" x14ac:dyDescent="0.25">
      <c r="C221">
        <v>6179</v>
      </c>
      <c r="D221" s="9" t="s">
        <v>554</v>
      </c>
      <c r="E221" t="s">
        <v>33</v>
      </c>
      <c r="F221" s="109">
        <v>6000</v>
      </c>
      <c r="G221" s="109">
        <v>6000</v>
      </c>
      <c r="H221" s="109">
        <v>6000</v>
      </c>
    </row>
    <row r="222" spans="3:8" x14ac:dyDescent="0.25">
      <c r="C222">
        <v>6180</v>
      </c>
      <c r="D222" s="9" t="s">
        <v>556</v>
      </c>
      <c r="E222" t="s">
        <v>33</v>
      </c>
      <c r="F222" s="109">
        <v>21500</v>
      </c>
      <c r="G222" s="109">
        <v>21500</v>
      </c>
      <c r="H222" s="109">
        <v>21500</v>
      </c>
    </row>
    <row r="223" spans="3:8" x14ac:dyDescent="0.25">
      <c r="C223">
        <v>6181</v>
      </c>
      <c r="D223" s="9" t="s">
        <v>558</v>
      </c>
      <c r="E223" t="s">
        <v>33</v>
      </c>
      <c r="F223" s="109">
        <v>1000</v>
      </c>
      <c r="G223" s="109">
        <v>1000</v>
      </c>
      <c r="H223" s="109">
        <v>1000</v>
      </c>
    </row>
    <row r="224" spans="3:8" x14ac:dyDescent="0.25">
      <c r="C224">
        <v>6182</v>
      </c>
      <c r="D224" s="9" t="s">
        <v>560</v>
      </c>
      <c r="E224" t="s">
        <v>33</v>
      </c>
      <c r="F224" s="109">
        <v>20000</v>
      </c>
      <c r="G224" s="109">
        <v>20000</v>
      </c>
      <c r="H224" s="109">
        <v>20000</v>
      </c>
    </row>
    <row r="225" spans="3:8" x14ac:dyDescent="0.25">
      <c r="C225">
        <v>6183</v>
      </c>
      <c r="D225" s="9" t="s">
        <v>562</v>
      </c>
      <c r="E225" t="s">
        <v>33</v>
      </c>
      <c r="F225" s="109">
        <v>1500</v>
      </c>
      <c r="G225" s="109">
        <v>1500</v>
      </c>
      <c r="H225" s="109">
        <v>1500</v>
      </c>
    </row>
    <row r="226" spans="3:8" x14ac:dyDescent="0.25">
      <c r="C226">
        <v>6184</v>
      </c>
      <c r="D226" t="s">
        <v>7453</v>
      </c>
      <c r="E226" t="s">
        <v>33</v>
      </c>
      <c r="F226" s="109">
        <v>251000</v>
      </c>
      <c r="G226" s="109">
        <v>251000</v>
      </c>
      <c r="H226" s="109">
        <v>251000</v>
      </c>
    </row>
    <row r="227" spans="3:8" x14ac:dyDescent="0.25">
      <c r="C227">
        <v>6185</v>
      </c>
      <c r="D227" s="9" t="s">
        <v>564</v>
      </c>
      <c r="E227" t="s">
        <v>33</v>
      </c>
      <c r="F227" s="109">
        <v>53257</v>
      </c>
      <c r="G227" s="109">
        <v>53257</v>
      </c>
      <c r="H227" s="109">
        <v>53257</v>
      </c>
    </row>
    <row r="228" spans="3:8" x14ac:dyDescent="0.25">
      <c r="C228">
        <v>6187</v>
      </c>
      <c r="D228" s="9" t="s">
        <v>175</v>
      </c>
      <c r="E228" t="s">
        <v>33</v>
      </c>
      <c r="F228" s="109">
        <v>68000</v>
      </c>
      <c r="G228" s="109">
        <v>68000</v>
      </c>
      <c r="H228" s="109">
        <v>68000</v>
      </c>
    </row>
    <row r="229" spans="3:8" x14ac:dyDescent="0.25">
      <c r="C229">
        <v>6188</v>
      </c>
      <c r="D229" s="9" t="s">
        <v>176</v>
      </c>
      <c r="E229" t="s">
        <v>33</v>
      </c>
      <c r="F229" s="109">
        <v>43000</v>
      </c>
      <c r="G229" s="109">
        <v>43000</v>
      </c>
      <c r="H229" s="109">
        <v>43000</v>
      </c>
    </row>
    <row r="230" spans="3:8" x14ac:dyDescent="0.25">
      <c r="C230">
        <v>6189</v>
      </c>
      <c r="D230" s="9" t="s">
        <v>177</v>
      </c>
      <c r="E230" t="s">
        <v>33</v>
      </c>
      <c r="F230" s="109">
        <v>70000</v>
      </c>
      <c r="G230" s="109">
        <v>70000</v>
      </c>
      <c r="H230" s="109">
        <v>70000</v>
      </c>
    </row>
    <row r="231" spans="3:8" x14ac:dyDescent="0.25">
      <c r="C231">
        <v>6222</v>
      </c>
      <c r="D231" s="9" t="s">
        <v>567</v>
      </c>
      <c r="E231" t="s">
        <v>33</v>
      </c>
      <c r="F231" s="109">
        <v>10500</v>
      </c>
      <c r="G231" s="109">
        <v>10500</v>
      </c>
      <c r="H231" s="109">
        <v>10500</v>
      </c>
    </row>
    <row r="232" spans="3:8" x14ac:dyDescent="0.25">
      <c r="C232">
        <v>6350</v>
      </c>
      <c r="D232" s="9" t="s">
        <v>569</v>
      </c>
      <c r="E232" t="s">
        <v>7407</v>
      </c>
      <c r="F232" s="109">
        <v>7500</v>
      </c>
      <c r="G232" s="109">
        <v>7500</v>
      </c>
      <c r="H232" s="109">
        <v>7500</v>
      </c>
    </row>
    <row r="233" spans="3:8" x14ac:dyDescent="0.25">
      <c r="C233">
        <v>6352</v>
      </c>
      <c r="D233" s="9" t="s">
        <v>571</v>
      </c>
      <c r="E233" t="s">
        <v>7407</v>
      </c>
      <c r="F233" s="109">
        <v>1000</v>
      </c>
      <c r="G233" s="109">
        <v>1000</v>
      </c>
      <c r="H233" s="109">
        <v>1000</v>
      </c>
    </row>
    <row r="234" spans="3:8" x14ac:dyDescent="0.25">
      <c r="C234">
        <v>6354</v>
      </c>
      <c r="D234" s="9" t="s">
        <v>572</v>
      </c>
      <c r="E234" t="s">
        <v>7407</v>
      </c>
      <c r="F234" s="109">
        <v>3500</v>
      </c>
      <c r="G234" s="109">
        <v>3500</v>
      </c>
      <c r="H234" s="109">
        <v>3500</v>
      </c>
    </row>
    <row r="235" spans="3:8" x14ac:dyDescent="0.25">
      <c r="C235">
        <v>6356</v>
      </c>
      <c r="D235" s="9" t="s">
        <v>574</v>
      </c>
      <c r="E235" t="s">
        <v>7407</v>
      </c>
      <c r="F235" s="109">
        <v>2000</v>
      </c>
      <c r="G235" s="109">
        <v>2000</v>
      </c>
      <c r="H235" s="109">
        <v>2000</v>
      </c>
    </row>
    <row r="236" spans="3:8" x14ac:dyDescent="0.25">
      <c r="C236">
        <v>6357</v>
      </c>
      <c r="D236" s="9" t="s">
        <v>576</v>
      </c>
      <c r="E236" t="s">
        <v>7407</v>
      </c>
      <c r="F236" s="109">
        <v>2000</v>
      </c>
      <c r="G236" s="109">
        <v>2000</v>
      </c>
      <c r="H236" s="109">
        <v>2000</v>
      </c>
    </row>
    <row r="237" spans="3:8" x14ac:dyDescent="0.25">
      <c r="C237">
        <v>6359</v>
      </c>
      <c r="D237" s="9" t="s">
        <v>578</v>
      </c>
      <c r="E237" t="s">
        <v>7407</v>
      </c>
      <c r="F237" s="109">
        <v>500</v>
      </c>
      <c r="G237" s="109">
        <v>500</v>
      </c>
      <c r="H237" s="109">
        <v>500</v>
      </c>
    </row>
    <row r="238" spans="3:8" x14ac:dyDescent="0.25">
      <c r="C238">
        <v>6362</v>
      </c>
      <c r="D238" s="9" t="s">
        <v>580</v>
      </c>
      <c r="E238" t="s">
        <v>7407</v>
      </c>
      <c r="F238" s="109">
        <v>15000</v>
      </c>
      <c r="G238" s="109">
        <v>15000</v>
      </c>
      <c r="H238" s="109">
        <v>15000</v>
      </c>
    </row>
    <row r="239" spans="3:8" x14ac:dyDescent="0.25">
      <c r="C239">
        <v>6366</v>
      </c>
      <c r="D239" s="9" t="s">
        <v>582</v>
      </c>
      <c r="E239" t="s">
        <v>7407</v>
      </c>
      <c r="F239" s="109">
        <v>30000</v>
      </c>
      <c r="G239" s="109">
        <v>30000</v>
      </c>
      <c r="H239" s="109">
        <v>30000</v>
      </c>
    </row>
    <row r="240" spans="3:8" ht="30" x14ac:dyDescent="0.25">
      <c r="C240">
        <v>6367</v>
      </c>
      <c r="D240" s="9" t="s">
        <v>849</v>
      </c>
      <c r="E240" t="s">
        <v>7407</v>
      </c>
      <c r="F240" s="109">
        <v>0</v>
      </c>
      <c r="G240" s="109">
        <v>0</v>
      </c>
      <c r="H240" s="109">
        <v>0</v>
      </c>
    </row>
    <row r="241" spans="3:8" ht="45" x14ac:dyDescent="0.25">
      <c r="C241">
        <v>6368</v>
      </c>
      <c r="D241" s="9" t="s">
        <v>850</v>
      </c>
      <c r="E241" t="s">
        <v>33</v>
      </c>
      <c r="F241" s="109">
        <v>0</v>
      </c>
      <c r="G241" s="109">
        <v>0</v>
      </c>
      <c r="H241" s="109">
        <v>0</v>
      </c>
    </row>
    <row r="242" spans="3:8" x14ac:dyDescent="0.25">
      <c r="C242">
        <v>6369</v>
      </c>
      <c r="D242" s="9" t="s">
        <v>585</v>
      </c>
      <c r="E242" t="s">
        <v>33</v>
      </c>
      <c r="H242" s="109">
        <v>0</v>
      </c>
    </row>
    <row r="243" spans="3:8" x14ac:dyDescent="0.25">
      <c r="C243">
        <v>6492</v>
      </c>
      <c r="D243" s="9" t="s">
        <v>587</v>
      </c>
      <c r="E243" t="s">
        <v>31</v>
      </c>
      <c r="F243" s="109">
        <v>12000</v>
      </c>
      <c r="G243" s="109">
        <v>12000</v>
      </c>
      <c r="H243" s="109">
        <v>12000</v>
      </c>
    </row>
    <row r="244" spans="3:8" x14ac:dyDescent="0.25">
      <c r="C244">
        <v>6493</v>
      </c>
      <c r="D244" s="9" t="s">
        <v>589</v>
      </c>
      <c r="E244" t="s">
        <v>31</v>
      </c>
      <c r="F244" s="109">
        <v>55000</v>
      </c>
      <c r="G244" s="109">
        <v>55000</v>
      </c>
      <c r="H244" s="109">
        <v>55000</v>
      </c>
    </row>
    <row r="245" spans="3:8" x14ac:dyDescent="0.25">
      <c r="C245">
        <v>6494</v>
      </c>
      <c r="D245" s="9" t="s">
        <v>590</v>
      </c>
      <c r="E245" t="s">
        <v>31</v>
      </c>
      <c r="F245" s="109">
        <v>55000</v>
      </c>
      <c r="G245" s="109">
        <v>55000</v>
      </c>
      <c r="H245" s="109">
        <v>55000</v>
      </c>
    </row>
    <row r="246" spans="3:8" x14ac:dyDescent="0.25">
      <c r="C246">
        <v>6495</v>
      </c>
      <c r="D246" t="s">
        <v>7454</v>
      </c>
      <c r="E246" t="s">
        <v>31</v>
      </c>
      <c r="F246" s="109">
        <v>25000</v>
      </c>
      <c r="G246" s="109">
        <v>25000</v>
      </c>
      <c r="H246" s="109">
        <v>25000</v>
      </c>
    </row>
    <row r="247" spans="3:8" x14ac:dyDescent="0.25">
      <c r="C247">
        <v>6500</v>
      </c>
      <c r="D247" s="9" t="s">
        <v>592</v>
      </c>
      <c r="E247" t="s">
        <v>31</v>
      </c>
      <c r="F247" s="109">
        <v>45000</v>
      </c>
      <c r="G247" s="109">
        <v>45000</v>
      </c>
      <c r="H247" s="109">
        <v>45000</v>
      </c>
    </row>
    <row r="248" spans="3:8" x14ac:dyDescent="0.25">
      <c r="C248">
        <v>6505</v>
      </c>
      <c r="D248" s="9" t="s">
        <v>594</v>
      </c>
      <c r="E248" t="s">
        <v>31</v>
      </c>
      <c r="F248" s="109">
        <v>100</v>
      </c>
      <c r="G248" s="109">
        <v>100</v>
      </c>
      <c r="H248" s="109">
        <v>100</v>
      </c>
    </row>
    <row r="249" spans="3:8" x14ac:dyDescent="0.25">
      <c r="C249">
        <v>6510</v>
      </c>
      <c r="D249" s="9" t="s">
        <v>596</v>
      </c>
      <c r="E249" t="s">
        <v>31</v>
      </c>
      <c r="F249" s="109">
        <v>21000</v>
      </c>
      <c r="G249" s="109">
        <v>21000</v>
      </c>
      <c r="H249" s="109">
        <v>21000</v>
      </c>
    </row>
    <row r="250" spans="3:8" x14ac:dyDescent="0.25">
      <c r="C250">
        <v>6515</v>
      </c>
      <c r="D250" s="9" t="s">
        <v>598</v>
      </c>
      <c r="E250" t="s">
        <v>31</v>
      </c>
      <c r="F250" s="109">
        <v>7000</v>
      </c>
      <c r="G250" s="109">
        <v>7000</v>
      </c>
      <c r="H250" s="109">
        <v>7000</v>
      </c>
    </row>
    <row r="251" spans="3:8" x14ac:dyDescent="0.25">
      <c r="C251">
        <v>6518</v>
      </c>
      <c r="D251" s="9" t="s">
        <v>600</v>
      </c>
      <c r="E251" t="s">
        <v>31</v>
      </c>
      <c r="F251" s="109">
        <v>18000</v>
      </c>
      <c r="G251" s="109">
        <v>18000</v>
      </c>
      <c r="H251" s="109">
        <v>18000</v>
      </c>
    </row>
    <row r="252" spans="3:8" x14ac:dyDescent="0.25">
      <c r="C252">
        <v>6521</v>
      </c>
      <c r="D252" s="9" t="s">
        <v>601</v>
      </c>
      <c r="E252" t="s">
        <v>31</v>
      </c>
      <c r="F252" s="109">
        <v>8000</v>
      </c>
      <c r="G252" s="109">
        <v>8000</v>
      </c>
      <c r="H252" s="109">
        <v>8000</v>
      </c>
    </row>
    <row r="253" spans="3:8" x14ac:dyDescent="0.25">
      <c r="C253">
        <v>6522</v>
      </c>
      <c r="D253" s="9" t="s">
        <v>853</v>
      </c>
      <c r="E253" t="s">
        <v>31</v>
      </c>
      <c r="F253" s="109">
        <v>0</v>
      </c>
      <c r="G253" s="109">
        <v>0</v>
      </c>
      <c r="H253" s="109">
        <v>0</v>
      </c>
    </row>
    <row r="254" spans="3:8" x14ac:dyDescent="0.25">
      <c r="C254">
        <v>6525</v>
      </c>
      <c r="D254" s="9" t="s">
        <v>602</v>
      </c>
      <c r="E254" t="s">
        <v>31</v>
      </c>
      <c r="F254" s="109">
        <v>8000</v>
      </c>
      <c r="G254" s="109">
        <v>8000</v>
      </c>
      <c r="H254" s="109">
        <v>8000</v>
      </c>
    </row>
    <row r="255" spans="3:8" x14ac:dyDescent="0.25">
      <c r="C255">
        <v>6526</v>
      </c>
      <c r="D255" s="9" t="s">
        <v>603</v>
      </c>
      <c r="E255" t="s">
        <v>31</v>
      </c>
      <c r="F255" s="109">
        <v>2500</v>
      </c>
      <c r="G255" s="109">
        <v>2500</v>
      </c>
      <c r="H255" s="109">
        <v>2500</v>
      </c>
    </row>
    <row r="256" spans="3:8" x14ac:dyDescent="0.25">
      <c r="C256">
        <v>6529</v>
      </c>
      <c r="D256" s="9" t="s">
        <v>605</v>
      </c>
      <c r="E256" t="s">
        <v>31</v>
      </c>
      <c r="F256" s="109">
        <v>2000</v>
      </c>
      <c r="G256" s="109">
        <v>2000</v>
      </c>
      <c r="H256" s="109">
        <v>2000</v>
      </c>
    </row>
    <row r="257" spans="3:8" x14ac:dyDescent="0.25">
      <c r="C257">
        <v>6820</v>
      </c>
      <c r="D257" s="9" t="s">
        <v>607</v>
      </c>
      <c r="E257" t="s">
        <v>33</v>
      </c>
      <c r="F257" s="109">
        <v>65000</v>
      </c>
      <c r="G257" s="109">
        <v>65000</v>
      </c>
      <c r="H257" s="109">
        <v>65000</v>
      </c>
    </row>
    <row r="258" spans="3:8" x14ac:dyDescent="0.25">
      <c r="C258">
        <v>6821</v>
      </c>
      <c r="D258" s="9" t="s">
        <v>609</v>
      </c>
      <c r="E258" t="s">
        <v>33</v>
      </c>
      <c r="F258" s="109">
        <v>17500</v>
      </c>
      <c r="G258" s="109">
        <v>17500</v>
      </c>
      <c r="H258" s="109">
        <v>17500</v>
      </c>
    </row>
    <row r="259" spans="3:8" x14ac:dyDescent="0.25">
      <c r="C259">
        <v>6822</v>
      </c>
      <c r="D259" s="9" t="s">
        <v>610</v>
      </c>
      <c r="E259" t="s">
        <v>33</v>
      </c>
      <c r="F259" s="109">
        <v>72000</v>
      </c>
      <c r="G259" s="109">
        <v>72000</v>
      </c>
      <c r="H259" s="109">
        <v>72000</v>
      </c>
    </row>
    <row r="260" spans="3:8" x14ac:dyDescent="0.25">
      <c r="C260">
        <v>6823</v>
      </c>
      <c r="D260" s="9" t="s">
        <v>611</v>
      </c>
      <c r="E260" t="s">
        <v>33</v>
      </c>
      <c r="F260" s="109">
        <v>19500</v>
      </c>
      <c r="G260" s="109">
        <v>19500</v>
      </c>
      <c r="H260" s="109">
        <v>19500</v>
      </c>
    </row>
    <row r="261" spans="3:8" x14ac:dyDescent="0.25">
      <c r="C261">
        <v>6824</v>
      </c>
      <c r="D261" s="9" t="s">
        <v>613</v>
      </c>
      <c r="E261" t="s">
        <v>33</v>
      </c>
      <c r="H261" s="109">
        <v>0</v>
      </c>
    </row>
    <row r="262" spans="3:8" x14ac:dyDescent="0.25">
      <c r="C262">
        <v>6834</v>
      </c>
      <c r="D262" s="9" t="s">
        <v>855</v>
      </c>
      <c r="E262" t="s">
        <v>33</v>
      </c>
      <c r="F262" s="109">
        <v>1000</v>
      </c>
      <c r="G262" s="109">
        <v>1000</v>
      </c>
      <c r="H262" s="109">
        <v>1000</v>
      </c>
    </row>
    <row r="263" spans="3:8" x14ac:dyDescent="0.25">
      <c r="C263">
        <v>6856</v>
      </c>
      <c r="D263" s="9" t="s">
        <v>615</v>
      </c>
      <c r="E263" t="s">
        <v>33</v>
      </c>
      <c r="F263" s="109">
        <v>200</v>
      </c>
      <c r="G263" s="109">
        <v>200</v>
      </c>
      <c r="H263" s="109">
        <v>200</v>
      </c>
    </row>
    <row r="264" spans="3:8" x14ac:dyDescent="0.25">
      <c r="C264">
        <v>6860</v>
      </c>
      <c r="D264" s="9" t="s">
        <v>617</v>
      </c>
      <c r="E264" t="s">
        <v>33</v>
      </c>
      <c r="F264" s="109">
        <v>119040</v>
      </c>
      <c r="G264" s="109">
        <v>100000</v>
      </c>
      <c r="H264" s="109">
        <v>100000</v>
      </c>
    </row>
    <row r="265" spans="3:8" x14ac:dyDescent="0.25">
      <c r="C265">
        <v>6862</v>
      </c>
      <c r="D265" s="9" t="s">
        <v>618</v>
      </c>
      <c r="E265" t="s">
        <v>33</v>
      </c>
      <c r="F265" s="109">
        <v>60000</v>
      </c>
      <c r="G265" s="109">
        <v>60000</v>
      </c>
      <c r="H265" s="109">
        <v>60000</v>
      </c>
    </row>
    <row r="266" spans="3:8" x14ac:dyDescent="0.25">
      <c r="C266">
        <v>6863</v>
      </c>
      <c r="D266" s="9" t="s">
        <v>619</v>
      </c>
      <c r="E266" t="s">
        <v>33</v>
      </c>
      <c r="F266" s="109">
        <v>50000</v>
      </c>
      <c r="G266" s="109">
        <v>50000</v>
      </c>
      <c r="H266" s="109">
        <v>50000</v>
      </c>
    </row>
    <row r="267" spans="3:8" x14ac:dyDescent="0.25">
      <c r="C267">
        <v>6868</v>
      </c>
      <c r="D267" s="9" t="s">
        <v>856</v>
      </c>
      <c r="E267" t="s">
        <v>33</v>
      </c>
      <c r="F267" s="109">
        <v>20000</v>
      </c>
      <c r="G267" s="109">
        <v>20000</v>
      </c>
      <c r="H267" s="109">
        <v>20000</v>
      </c>
    </row>
    <row r="268" spans="3:8" x14ac:dyDescent="0.25">
      <c r="C268">
        <v>6869</v>
      </c>
      <c r="D268" s="9" t="s">
        <v>857</v>
      </c>
      <c r="E268" t="s">
        <v>33</v>
      </c>
      <c r="H268" s="109">
        <v>0</v>
      </c>
    </row>
    <row r="269" spans="3:8" x14ac:dyDescent="0.25">
      <c r="C269">
        <v>6870</v>
      </c>
      <c r="D269" s="9" t="s">
        <v>621</v>
      </c>
      <c r="E269" t="s">
        <v>33</v>
      </c>
      <c r="F269" s="109">
        <v>18000</v>
      </c>
      <c r="G269" s="109">
        <v>18000</v>
      </c>
      <c r="H269" s="109">
        <v>18000</v>
      </c>
    </row>
    <row r="270" spans="3:8" x14ac:dyDescent="0.25">
      <c r="C270">
        <v>6890</v>
      </c>
      <c r="D270" s="9" t="s">
        <v>622</v>
      </c>
      <c r="E270" t="s">
        <v>33</v>
      </c>
      <c r="F270" s="109">
        <v>3000</v>
      </c>
      <c r="G270" s="109">
        <v>3000</v>
      </c>
      <c r="H270" s="109">
        <v>3000</v>
      </c>
    </row>
    <row r="271" spans="3:8" x14ac:dyDescent="0.25">
      <c r="C271">
        <v>6902</v>
      </c>
      <c r="D271" s="9" t="s">
        <v>624</v>
      </c>
      <c r="E271" t="s">
        <v>33</v>
      </c>
      <c r="F271" s="109">
        <v>400</v>
      </c>
      <c r="G271" s="109">
        <v>400</v>
      </c>
      <c r="H271" s="109">
        <v>400</v>
      </c>
    </row>
    <row r="272" spans="3:8" x14ac:dyDescent="0.25">
      <c r="C272">
        <v>6903</v>
      </c>
      <c r="D272" s="9" t="s">
        <v>626</v>
      </c>
      <c r="E272" t="s">
        <v>33</v>
      </c>
      <c r="F272" s="109">
        <v>2000</v>
      </c>
      <c r="G272" s="109">
        <v>2000</v>
      </c>
      <c r="H272" s="109">
        <v>2000</v>
      </c>
    </row>
    <row r="273" spans="3:8" x14ac:dyDescent="0.25">
      <c r="C273">
        <v>6904</v>
      </c>
      <c r="D273" s="9" t="s">
        <v>628</v>
      </c>
      <c r="E273" t="s">
        <v>33</v>
      </c>
      <c r="F273" s="109">
        <v>10000</v>
      </c>
      <c r="G273" s="109">
        <v>10000</v>
      </c>
      <c r="H273" s="109">
        <v>10000</v>
      </c>
    </row>
    <row r="274" spans="3:8" x14ac:dyDescent="0.25">
      <c r="C274">
        <v>6905</v>
      </c>
      <c r="D274" s="9" t="s">
        <v>630</v>
      </c>
      <c r="E274" t="s">
        <v>33</v>
      </c>
      <c r="F274" s="109">
        <v>1500</v>
      </c>
      <c r="G274" s="109">
        <v>1500</v>
      </c>
      <c r="H274" s="109">
        <v>1500</v>
      </c>
    </row>
    <row r="275" spans="3:8" x14ac:dyDescent="0.25">
      <c r="C275">
        <v>6906</v>
      </c>
      <c r="D275" s="9" t="s">
        <v>632</v>
      </c>
      <c r="E275" t="s">
        <v>33</v>
      </c>
      <c r="F275" s="109">
        <v>400</v>
      </c>
      <c r="G275" s="109">
        <v>400</v>
      </c>
      <c r="H275" s="109">
        <v>400</v>
      </c>
    </row>
    <row r="276" spans="3:8" x14ac:dyDescent="0.25">
      <c r="C276">
        <v>6950</v>
      </c>
      <c r="D276" s="9" t="s">
        <v>634</v>
      </c>
      <c r="E276" t="s">
        <v>33</v>
      </c>
      <c r="F276" s="109">
        <v>360000</v>
      </c>
      <c r="G276" s="109">
        <v>360000</v>
      </c>
      <c r="H276" s="109">
        <v>360000</v>
      </c>
    </row>
    <row r="277" spans="3:8" x14ac:dyDescent="0.25">
      <c r="C277">
        <v>6961</v>
      </c>
      <c r="D277" s="9" t="s">
        <v>635</v>
      </c>
      <c r="E277" t="s">
        <v>33</v>
      </c>
      <c r="F277" s="109">
        <v>25000</v>
      </c>
      <c r="G277" s="109">
        <v>25000</v>
      </c>
      <c r="H277" s="109">
        <v>25000</v>
      </c>
    </row>
    <row r="278" spans="3:8" x14ac:dyDescent="0.25">
      <c r="C278">
        <v>7020</v>
      </c>
      <c r="D278" s="9" t="s">
        <v>637</v>
      </c>
      <c r="E278" t="s">
        <v>33</v>
      </c>
      <c r="F278" s="109">
        <v>2500</v>
      </c>
      <c r="G278" s="109">
        <v>2500</v>
      </c>
      <c r="H278" s="109">
        <v>2500</v>
      </c>
    </row>
    <row r="279" spans="3:8" x14ac:dyDescent="0.25">
      <c r="C279">
        <v>7193</v>
      </c>
      <c r="D279" s="9" t="s">
        <v>638</v>
      </c>
      <c r="E279" t="s">
        <v>33</v>
      </c>
      <c r="F279" s="109">
        <v>4000</v>
      </c>
      <c r="G279" s="109">
        <v>4000</v>
      </c>
      <c r="H279" s="109">
        <v>4000</v>
      </c>
    </row>
    <row r="280" spans="3:8" x14ac:dyDescent="0.25">
      <c r="C280">
        <v>7194</v>
      </c>
      <c r="D280" s="9" t="s">
        <v>640</v>
      </c>
      <c r="E280" t="s">
        <v>33</v>
      </c>
      <c r="H280" s="109">
        <v>0</v>
      </c>
    </row>
    <row r="281" spans="3:8" x14ac:dyDescent="0.25">
      <c r="C281">
        <v>7195</v>
      </c>
      <c r="D281" s="9" t="s">
        <v>642</v>
      </c>
      <c r="E281" t="s">
        <v>876</v>
      </c>
      <c r="F281" s="109">
        <v>3000</v>
      </c>
      <c r="G281" s="109">
        <v>3000</v>
      </c>
      <c r="H281" s="109">
        <v>3000</v>
      </c>
    </row>
    <row r="282" spans="3:8" x14ac:dyDescent="0.25">
      <c r="C282">
        <v>7198</v>
      </c>
      <c r="D282" s="9" t="s">
        <v>644</v>
      </c>
      <c r="E282" t="s">
        <v>33</v>
      </c>
      <c r="F282" s="109">
        <v>1500</v>
      </c>
      <c r="G282" s="109">
        <v>1500</v>
      </c>
      <c r="H282" s="109">
        <v>1500</v>
      </c>
    </row>
    <row r="283" spans="3:8" ht="30" x14ac:dyDescent="0.25">
      <c r="C283">
        <v>7199</v>
      </c>
      <c r="D283" s="9" t="s">
        <v>646</v>
      </c>
      <c r="E283" t="s">
        <v>33</v>
      </c>
      <c r="H283" s="109">
        <v>0</v>
      </c>
    </row>
    <row r="284" spans="3:8" x14ac:dyDescent="0.25">
      <c r="C284">
        <v>7201</v>
      </c>
      <c r="D284" s="9" t="s">
        <v>858</v>
      </c>
      <c r="E284" t="s">
        <v>33</v>
      </c>
      <c r="H284" s="109">
        <v>0</v>
      </c>
    </row>
    <row r="285" spans="3:8" x14ac:dyDescent="0.25">
      <c r="C285">
        <v>7203</v>
      </c>
      <c r="D285" s="9" t="s">
        <v>860</v>
      </c>
      <c r="E285" t="s">
        <v>876</v>
      </c>
      <c r="H285" s="109">
        <v>0</v>
      </c>
    </row>
    <row r="286" spans="3:8" x14ac:dyDescent="0.25">
      <c r="C286">
        <v>7206</v>
      </c>
      <c r="D286" s="9" t="s">
        <v>648</v>
      </c>
      <c r="E286" t="s">
        <v>33</v>
      </c>
      <c r="F286" s="109">
        <v>1000</v>
      </c>
      <c r="G286" s="109">
        <v>1000</v>
      </c>
      <c r="H286" s="109">
        <v>1000</v>
      </c>
    </row>
    <row r="287" spans="3:8" x14ac:dyDescent="0.25">
      <c r="C287">
        <v>7208</v>
      </c>
      <c r="D287" s="9" t="s">
        <v>650</v>
      </c>
      <c r="E287" t="s">
        <v>33</v>
      </c>
      <c r="F287" s="109">
        <v>75000</v>
      </c>
      <c r="G287" s="109">
        <v>75000</v>
      </c>
      <c r="H287" s="109">
        <v>75000</v>
      </c>
    </row>
    <row r="288" spans="3:8" x14ac:dyDescent="0.25">
      <c r="C288">
        <v>7211</v>
      </c>
      <c r="D288" s="9" t="s">
        <v>652</v>
      </c>
      <c r="E288" t="s">
        <v>33</v>
      </c>
      <c r="F288" s="109">
        <v>11600</v>
      </c>
      <c r="G288" s="109">
        <v>11600</v>
      </c>
      <c r="H288" s="109">
        <v>11600</v>
      </c>
    </row>
    <row r="289" spans="3:8" x14ac:dyDescent="0.25">
      <c r="C289">
        <v>7260</v>
      </c>
      <c r="D289" s="9" t="s">
        <v>654</v>
      </c>
      <c r="E289" t="s">
        <v>7407</v>
      </c>
      <c r="F289" s="109">
        <v>85000</v>
      </c>
      <c r="G289" s="109">
        <v>85000</v>
      </c>
      <c r="H289" s="109">
        <v>85000</v>
      </c>
    </row>
    <row r="290" spans="3:8" x14ac:dyDescent="0.25">
      <c r="C290">
        <v>7261</v>
      </c>
      <c r="D290" s="9" t="s">
        <v>656</v>
      </c>
      <c r="E290" t="s">
        <v>7407</v>
      </c>
      <c r="F290" s="109">
        <v>22500</v>
      </c>
      <c r="G290" s="109">
        <v>22500</v>
      </c>
      <c r="H290" s="109">
        <v>22500</v>
      </c>
    </row>
    <row r="291" spans="3:8" x14ac:dyDescent="0.25">
      <c r="C291">
        <v>7280</v>
      </c>
      <c r="D291" s="9" t="s">
        <v>658</v>
      </c>
      <c r="E291" t="s">
        <v>7407</v>
      </c>
      <c r="F291" s="109">
        <v>3500</v>
      </c>
      <c r="G291" s="109">
        <v>3500</v>
      </c>
      <c r="H291" s="109">
        <v>3500</v>
      </c>
    </row>
    <row r="292" spans="3:8" x14ac:dyDescent="0.25">
      <c r="C292">
        <v>7300</v>
      </c>
      <c r="D292" s="9" t="s">
        <v>660</v>
      </c>
      <c r="E292" t="s">
        <v>7407</v>
      </c>
      <c r="F292" s="109">
        <v>3500</v>
      </c>
      <c r="G292" s="109">
        <v>3500</v>
      </c>
      <c r="H292" s="109">
        <v>3500</v>
      </c>
    </row>
    <row r="293" spans="3:8" x14ac:dyDescent="0.25">
      <c r="C293">
        <v>7312</v>
      </c>
      <c r="D293" s="9" t="s">
        <v>662</v>
      </c>
      <c r="E293" t="s">
        <v>7407</v>
      </c>
      <c r="F293" s="109">
        <v>13000</v>
      </c>
      <c r="G293" s="109">
        <v>13000</v>
      </c>
      <c r="H293" s="109">
        <v>13000</v>
      </c>
    </row>
    <row r="294" spans="3:8" x14ac:dyDescent="0.25">
      <c r="C294">
        <v>7315</v>
      </c>
      <c r="D294" s="9" t="s">
        <v>664</v>
      </c>
      <c r="E294" t="s">
        <v>7407</v>
      </c>
      <c r="F294" s="109">
        <v>12500</v>
      </c>
      <c r="G294" s="109">
        <v>12500</v>
      </c>
      <c r="H294" s="109">
        <v>12500</v>
      </c>
    </row>
    <row r="295" spans="3:8" x14ac:dyDescent="0.25">
      <c r="C295">
        <v>7325</v>
      </c>
      <c r="D295" s="9" t="s">
        <v>666</v>
      </c>
      <c r="E295" t="s">
        <v>7407</v>
      </c>
      <c r="F295" s="109">
        <v>24000</v>
      </c>
      <c r="G295" s="109">
        <v>24000</v>
      </c>
      <c r="H295" s="109">
        <v>24000</v>
      </c>
    </row>
    <row r="296" spans="3:8" x14ac:dyDescent="0.25">
      <c r="C296">
        <v>7330</v>
      </c>
      <c r="D296" s="9" t="s">
        <v>668</v>
      </c>
      <c r="E296" t="s">
        <v>7407</v>
      </c>
      <c r="F296" s="109">
        <v>11000</v>
      </c>
      <c r="G296" s="109">
        <v>11000</v>
      </c>
      <c r="H296" s="109">
        <v>11000</v>
      </c>
    </row>
    <row r="297" spans="3:8" x14ac:dyDescent="0.25">
      <c r="C297">
        <v>7335</v>
      </c>
      <c r="D297" s="9" t="s">
        <v>670</v>
      </c>
      <c r="E297" t="s">
        <v>7407</v>
      </c>
      <c r="F297" s="109">
        <v>9000</v>
      </c>
      <c r="G297" s="109">
        <v>9000</v>
      </c>
      <c r="H297" s="109">
        <v>9000</v>
      </c>
    </row>
    <row r="298" spans="3:8" x14ac:dyDescent="0.25">
      <c r="C298">
        <v>7336</v>
      </c>
      <c r="D298" s="9" t="s">
        <v>671</v>
      </c>
      <c r="E298" t="s">
        <v>7407</v>
      </c>
      <c r="F298" s="109">
        <v>1000</v>
      </c>
      <c r="G298" s="109">
        <v>1000</v>
      </c>
      <c r="H298" s="109">
        <v>1000</v>
      </c>
    </row>
    <row r="299" spans="3:8" x14ac:dyDescent="0.25">
      <c r="C299">
        <v>7337</v>
      </c>
      <c r="D299" s="9" t="s">
        <v>673</v>
      </c>
      <c r="E299" t="s">
        <v>7407</v>
      </c>
      <c r="H299" s="109">
        <v>0</v>
      </c>
    </row>
    <row r="300" spans="3:8" x14ac:dyDescent="0.25">
      <c r="C300">
        <v>7420</v>
      </c>
      <c r="D300" s="9" t="s">
        <v>675</v>
      </c>
      <c r="E300" t="s">
        <v>7407</v>
      </c>
      <c r="F300" s="109">
        <v>340000</v>
      </c>
      <c r="G300" s="109">
        <v>340000</v>
      </c>
      <c r="H300" s="109">
        <v>340000</v>
      </c>
    </row>
    <row r="301" spans="3:8" x14ac:dyDescent="0.25">
      <c r="C301">
        <v>7430</v>
      </c>
      <c r="D301" s="9" t="s">
        <v>676</v>
      </c>
      <c r="E301" t="s">
        <v>7407</v>
      </c>
      <c r="F301" s="109">
        <v>20000</v>
      </c>
      <c r="G301" s="109">
        <v>20000</v>
      </c>
      <c r="H301" s="109">
        <v>20000</v>
      </c>
    </row>
    <row r="302" spans="3:8" x14ac:dyDescent="0.25">
      <c r="C302">
        <v>7452</v>
      </c>
      <c r="D302" s="9" t="s">
        <v>678</v>
      </c>
      <c r="E302" t="s">
        <v>7407</v>
      </c>
      <c r="F302" s="109">
        <v>7500</v>
      </c>
      <c r="G302" s="109">
        <v>7500</v>
      </c>
      <c r="H302" s="109">
        <v>7500</v>
      </c>
    </row>
    <row r="303" spans="3:8" x14ac:dyDescent="0.25">
      <c r="C303">
        <v>8560</v>
      </c>
      <c r="D303" s="9" t="s">
        <v>679</v>
      </c>
      <c r="E303" t="s">
        <v>7407</v>
      </c>
      <c r="F303" s="109">
        <v>35000</v>
      </c>
      <c r="G303" s="109">
        <v>35000</v>
      </c>
      <c r="H303" s="109">
        <v>35000</v>
      </c>
    </row>
    <row r="304" spans="3:8" x14ac:dyDescent="0.25">
      <c r="C304">
        <v>8561</v>
      </c>
      <c r="D304" s="9" t="s">
        <v>681</v>
      </c>
      <c r="E304" t="s">
        <v>7407</v>
      </c>
      <c r="F304" s="109">
        <v>9000</v>
      </c>
      <c r="G304" s="109">
        <v>9000</v>
      </c>
      <c r="H304" s="109">
        <v>9000</v>
      </c>
    </row>
    <row r="305" spans="3:8" ht="30" x14ac:dyDescent="0.25">
      <c r="C305">
        <v>8564</v>
      </c>
      <c r="D305" s="9" t="s">
        <v>684</v>
      </c>
      <c r="E305" t="s">
        <v>876</v>
      </c>
      <c r="H305" s="109">
        <v>0</v>
      </c>
    </row>
    <row r="306" spans="3:8" ht="45" x14ac:dyDescent="0.25">
      <c r="C306">
        <v>8565</v>
      </c>
      <c r="D306" s="9" t="s">
        <v>685</v>
      </c>
      <c r="E306" t="s">
        <v>7407</v>
      </c>
      <c r="F306" s="109">
        <v>20000</v>
      </c>
      <c r="G306" s="109">
        <v>20000</v>
      </c>
      <c r="H306" s="109">
        <v>20000</v>
      </c>
    </row>
    <row r="307" spans="3:8" x14ac:dyDescent="0.25">
      <c r="C307">
        <v>8570</v>
      </c>
      <c r="D307" s="9" t="s">
        <v>862</v>
      </c>
      <c r="E307" t="s">
        <v>7407</v>
      </c>
      <c r="H307" s="109">
        <v>0</v>
      </c>
    </row>
    <row r="308" spans="3:8" x14ac:dyDescent="0.25">
      <c r="C308">
        <v>8572</v>
      </c>
      <c r="D308" s="9" t="s">
        <v>687</v>
      </c>
      <c r="E308" t="s">
        <v>13</v>
      </c>
      <c r="F308" s="109">
        <v>100000</v>
      </c>
      <c r="G308" s="109">
        <v>100000</v>
      </c>
      <c r="H308" s="109">
        <v>100000</v>
      </c>
    </row>
    <row r="309" spans="3:8" x14ac:dyDescent="0.25">
      <c r="C309">
        <v>8800</v>
      </c>
      <c r="D309" s="9" t="s">
        <v>689</v>
      </c>
      <c r="E309" t="s">
        <v>13</v>
      </c>
      <c r="F309" s="109">
        <v>275000</v>
      </c>
      <c r="G309" s="109">
        <v>275000</v>
      </c>
      <c r="H309" s="109">
        <v>275000</v>
      </c>
    </row>
    <row r="310" spans="3:8" x14ac:dyDescent="0.25">
      <c r="C310">
        <v>8802</v>
      </c>
      <c r="D310" s="9" t="s">
        <v>691</v>
      </c>
      <c r="E310" t="s">
        <v>13</v>
      </c>
      <c r="F310" s="109">
        <v>65500</v>
      </c>
      <c r="G310" s="109">
        <v>65500</v>
      </c>
      <c r="H310" s="109">
        <v>65500</v>
      </c>
    </row>
    <row r="311" spans="3:8" x14ac:dyDescent="0.25">
      <c r="C311">
        <v>8805</v>
      </c>
      <c r="D311" s="9" t="s">
        <v>693</v>
      </c>
      <c r="E311" t="s">
        <v>13</v>
      </c>
      <c r="F311" s="109">
        <v>23500</v>
      </c>
      <c r="G311" s="109">
        <v>23500</v>
      </c>
      <c r="H311" s="109">
        <v>23500</v>
      </c>
    </row>
    <row r="312" spans="3:8" x14ac:dyDescent="0.25">
      <c r="C312">
        <v>8810</v>
      </c>
      <c r="D312" s="9" t="s">
        <v>695</v>
      </c>
      <c r="E312" t="s">
        <v>13</v>
      </c>
      <c r="F312" s="109">
        <v>12000</v>
      </c>
      <c r="G312" s="109">
        <v>12000</v>
      </c>
      <c r="H312" s="109">
        <v>12000</v>
      </c>
    </row>
    <row r="313" spans="3:8" x14ac:dyDescent="0.25">
      <c r="C313">
        <v>8811</v>
      </c>
      <c r="D313" s="9" t="s">
        <v>697</v>
      </c>
      <c r="E313" t="s">
        <v>13</v>
      </c>
      <c r="F313" s="109">
        <v>3500</v>
      </c>
      <c r="G313" s="109">
        <v>3500</v>
      </c>
      <c r="H313" s="109">
        <v>3500</v>
      </c>
    </row>
    <row r="314" spans="3:8" x14ac:dyDescent="0.25">
      <c r="C314">
        <v>8812</v>
      </c>
      <c r="D314" s="9" t="s">
        <v>698</v>
      </c>
      <c r="E314" t="s">
        <v>13</v>
      </c>
      <c r="F314" s="109">
        <v>350</v>
      </c>
      <c r="G314" s="109">
        <v>350</v>
      </c>
      <c r="H314" s="109">
        <v>350</v>
      </c>
    </row>
    <row r="315" spans="3:8" x14ac:dyDescent="0.25">
      <c r="C315">
        <v>9073</v>
      </c>
      <c r="D315" s="9" t="s">
        <v>863</v>
      </c>
      <c r="E315" t="s">
        <v>13</v>
      </c>
      <c r="H315" s="109">
        <v>0</v>
      </c>
    </row>
    <row r="316" spans="3:8" x14ac:dyDescent="0.25">
      <c r="C316">
        <v>9075</v>
      </c>
      <c r="D316" s="9" t="s">
        <v>700</v>
      </c>
      <c r="E316" t="s">
        <v>13</v>
      </c>
      <c r="F316" s="109">
        <v>12000</v>
      </c>
      <c r="G316" s="109">
        <v>12000</v>
      </c>
      <c r="H316" s="109">
        <v>12000</v>
      </c>
    </row>
    <row r="317" spans="3:8" x14ac:dyDescent="0.25">
      <c r="C317">
        <v>9080</v>
      </c>
      <c r="D317" s="9" t="s">
        <v>701</v>
      </c>
      <c r="E317" t="s">
        <v>13</v>
      </c>
      <c r="F317" s="109">
        <v>7000</v>
      </c>
      <c r="G317" s="109">
        <v>7000</v>
      </c>
      <c r="H317" s="109">
        <v>7000</v>
      </c>
    </row>
    <row r="318" spans="3:8" x14ac:dyDescent="0.25">
      <c r="C318">
        <v>9101</v>
      </c>
      <c r="D318" s="9" t="s">
        <v>703</v>
      </c>
      <c r="E318" t="s">
        <v>13</v>
      </c>
      <c r="F318" s="109">
        <v>100000</v>
      </c>
      <c r="G318" s="109">
        <v>100000</v>
      </c>
      <c r="H318" s="109">
        <v>100000</v>
      </c>
    </row>
    <row r="319" spans="3:8" x14ac:dyDescent="0.25">
      <c r="C319">
        <v>9180</v>
      </c>
      <c r="D319" s="9" t="s">
        <v>705</v>
      </c>
      <c r="E319" t="s">
        <v>13</v>
      </c>
      <c r="F319" s="109">
        <v>25000</v>
      </c>
      <c r="G319" s="109">
        <v>25890</v>
      </c>
      <c r="H319" s="109">
        <v>25130</v>
      </c>
    </row>
    <row r="320" spans="3:8" x14ac:dyDescent="0.25">
      <c r="C320">
        <v>9255</v>
      </c>
      <c r="D320" s="9" t="s">
        <v>707</v>
      </c>
      <c r="E320" t="s">
        <v>13</v>
      </c>
      <c r="F320" s="109">
        <v>35000</v>
      </c>
      <c r="G320" s="109">
        <v>35000</v>
      </c>
      <c r="H320" s="109">
        <v>35000</v>
      </c>
    </row>
    <row r="321" spans="3:8" x14ac:dyDescent="0.25">
      <c r="C321">
        <v>9261</v>
      </c>
      <c r="D321" s="9" t="s">
        <v>709</v>
      </c>
      <c r="E321" t="s">
        <v>13</v>
      </c>
      <c r="F321" s="109">
        <v>12000</v>
      </c>
      <c r="G321" s="109">
        <v>12000</v>
      </c>
      <c r="H321" s="109">
        <v>12000</v>
      </c>
    </row>
    <row r="322" spans="3:8" x14ac:dyDescent="0.25">
      <c r="C322">
        <v>9264</v>
      </c>
      <c r="D322" s="9" t="s">
        <v>711</v>
      </c>
      <c r="E322" t="s">
        <v>13</v>
      </c>
      <c r="F322" s="109">
        <v>8000</v>
      </c>
      <c r="G322" s="109">
        <v>8000</v>
      </c>
      <c r="H322" s="109">
        <v>8000</v>
      </c>
    </row>
    <row r="323" spans="3:8" x14ac:dyDescent="0.25">
      <c r="C323">
        <v>9686</v>
      </c>
      <c r="D323" s="9" t="s">
        <v>715</v>
      </c>
      <c r="E323" t="s">
        <v>7407</v>
      </c>
      <c r="F323" s="109">
        <v>8000</v>
      </c>
      <c r="G323" s="109">
        <v>8000</v>
      </c>
      <c r="H323" s="109">
        <v>8000</v>
      </c>
    </row>
    <row r="324" spans="3:8" x14ac:dyDescent="0.25">
      <c r="C324">
        <v>10002</v>
      </c>
      <c r="D324" s="9" t="s">
        <v>738</v>
      </c>
      <c r="E324" t="s">
        <v>876</v>
      </c>
      <c r="F324" s="109">
        <v>7000</v>
      </c>
      <c r="G324" s="109">
        <v>7000</v>
      </c>
      <c r="H324" s="109">
        <v>7000</v>
      </c>
    </row>
    <row r="325" spans="3:8" x14ac:dyDescent="0.25">
      <c r="C325">
        <v>10007</v>
      </c>
      <c r="D325" s="9" t="s">
        <v>740</v>
      </c>
      <c r="E325" t="s">
        <v>13</v>
      </c>
      <c r="F325" s="109">
        <v>7500</v>
      </c>
      <c r="G325" s="109">
        <v>7500</v>
      </c>
      <c r="H325" s="109">
        <v>7500</v>
      </c>
    </row>
    <row r="326" spans="3:8" x14ac:dyDescent="0.25">
      <c r="C326">
        <v>590000</v>
      </c>
      <c r="D326" s="9" t="s">
        <v>833</v>
      </c>
      <c r="E326" t="s">
        <v>876</v>
      </c>
      <c r="F326" s="109">
        <v>5000</v>
      </c>
      <c r="G326" s="109">
        <v>5000</v>
      </c>
      <c r="H326" s="109">
        <v>5000</v>
      </c>
    </row>
    <row r="327" spans="3:8" x14ac:dyDescent="0.25">
      <c r="C327">
        <v>810000</v>
      </c>
      <c r="D327" s="9" t="s">
        <v>835</v>
      </c>
      <c r="E327" t="s">
        <v>7407</v>
      </c>
      <c r="F327" s="109">
        <v>2000</v>
      </c>
      <c r="G327" s="109">
        <v>2000</v>
      </c>
      <c r="H327" s="109">
        <v>2000</v>
      </c>
    </row>
    <row r="328" spans="3:8" x14ac:dyDescent="0.25">
      <c r="C328">
        <v>811000</v>
      </c>
      <c r="D328" s="9" t="s">
        <v>875</v>
      </c>
      <c r="E328" t="s">
        <v>7407</v>
      </c>
      <c r="F328" s="109">
        <v>8752</v>
      </c>
      <c r="G328" s="109">
        <v>8752</v>
      </c>
      <c r="H328" s="109">
        <v>8752</v>
      </c>
    </row>
    <row r="329" spans="3:8" x14ac:dyDescent="0.25">
      <c r="C329">
        <v>192</v>
      </c>
      <c r="D329" t="s">
        <v>7446</v>
      </c>
      <c r="E329" t="s">
        <v>7523</v>
      </c>
      <c r="H329" s="109">
        <v>0</v>
      </c>
    </row>
    <row r="330" spans="3:8" x14ac:dyDescent="0.25">
      <c r="C330">
        <v>460</v>
      </c>
      <c r="D330" t="s">
        <v>7514</v>
      </c>
      <c r="E330" t="s">
        <v>876</v>
      </c>
      <c r="F330" s="109">
        <v>20000</v>
      </c>
      <c r="G330" s="109">
        <v>20000</v>
      </c>
      <c r="H330" s="109">
        <v>20000</v>
      </c>
    </row>
    <row r="331" spans="3:8" x14ac:dyDescent="0.25">
      <c r="C331">
        <v>578</v>
      </c>
      <c r="D331" t="s">
        <v>7516</v>
      </c>
      <c r="E331" t="s">
        <v>7523</v>
      </c>
      <c r="H331" s="109">
        <v>0</v>
      </c>
    </row>
    <row r="332" spans="3:8" x14ac:dyDescent="0.25">
      <c r="C332">
        <v>3534</v>
      </c>
      <c r="D332" t="s">
        <v>7414</v>
      </c>
      <c r="E332" t="s">
        <v>7523</v>
      </c>
      <c r="H332" s="109">
        <v>0</v>
      </c>
    </row>
    <row r="333" spans="3:8" x14ac:dyDescent="0.25">
      <c r="C333">
        <v>4150</v>
      </c>
      <c r="D333" t="s">
        <v>7429</v>
      </c>
      <c r="E333" t="s">
        <v>7407</v>
      </c>
      <c r="F333" s="109">
        <v>50000</v>
      </c>
      <c r="G333" s="109">
        <v>50000</v>
      </c>
      <c r="H333" s="109">
        <v>50000</v>
      </c>
    </row>
    <row r="334" spans="3:8" x14ac:dyDescent="0.25">
      <c r="C334">
        <v>7202</v>
      </c>
      <c r="D334" t="s">
        <v>7415</v>
      </c>
      <c r="E334" t="s">
        <v>876</v>
      </c>
      <c r="H334" s="109">
        <v>0</v>
      </c>
    </row>
    <row r="335" spans="3:8" x14ac:dyDescent="0.25">
      <c r="C335">
        <v>7204</v>
      </c>
      <c r="D335" t="s">
        <v>7416</v>
      </c>
      <c r="E335" t="s">
        <v>33</v>
      </c>
      <c r="H335" s="109">
        <v>0</v>
      </c>
    </row>
    <row r="336" spans="3:8" x14ac:dyDescent="0.25">
      <c r="C336">
        <v>7314</v>
      </c>
      <c r="D336" t="s">
        <v>7518</v>
      </c>
      <c r="E336" t="s">
        <v>31</v>
      </c>
      <c r="H336" s="109">
        <v>0</v>
      </c>
    </row>
    <row r="337" spans="1:8" x14ac:dyDescent="0.25">
      <c r="C337">
        <v>9500</v>
      </c>
      <c r="D337" t="s">
        <v>7372</v>
      </c>
      <c r="E337" t="s">
        <v>7407</v>
      </c>
      <c r="F337" s="109">
        <v>9500</v>
      </c>
      <c r="G337" s="109">
        <v>9500</v>
      </c>
      <c r="H337" s="109">
        <v>9500</v>
      </c>
    </row>
    <row r="338" spans="1:8" x14ac:dyDescent="0.25">
      <c r="C338">
        <v>187</v>
      </c>
      <c r="D338" t="s">
        <v>7522</v>
      </c>
      <c r="E338" t="s">
        <v>13</v>
      </c>
      <c r="G338" s="109">
        <v>14000</v>
      </c>
      <c r="H338" s="109">
        <v>14000</v>
      </c>
    </row>
    <row r="339" spans="1:8" x14ac:dyDescent="0.25">
      <c r="C339">
        <v>188</v>
      </c>
      <c r="D339" t="s">
        <v>7520</v>
      </c>
      <c r="E339" t="s">
        <v>13</v>
      </c>
      <c r="G339" s="109">
        <v>150000</v>
      </c>
      <c r="H339" s="109">
        <v>150000</v>
      </c>
    </row>
    <row r="340" spans="1:8" x14ac:dyDescent="0.25">
      <c r="C340">
        <v>189</v>
      </c>
      <c r="D340" t="s">
        <v>7521</v>
      </c>
      <c r="E340" t="s">
        <v>13</v>
      </c>
      <c r="G340" s="109">
        <v>76000</v>
      </c>
      <c r="H340" s="109">
        <v>76000</v>
      </c>
    </row>
    <row r="341" spans="1:8" x14ac:dyDescent="0.25">
      <c r="C341">
        <v>4298</v>
      </c>
      <c r="D341" t="s">
        <v>7450</v>
      </c>
      <c r="E341" t="s">
        <v>31</v>
      </c>
      <c r="F341" s="109">
        <v>15000</v>
      </c>
    </row>
    <row r="342" spans="1:8" x14ac:dyDescent="0.25">
      <c r="B342" s="9" t="s">
        <v>7398</v>
      </c>
      <c r="C342" s="9"/>
      <c r="E342" s="9"/>
      <c r="F342" s="109">
        <v>8010959</v>
      </c>
      <c r="G342" s="109">
        <v>7960809</v>
      </c>
      <c r="H342" s="109">
        <v>7958149</v>
      </c>
    </row>
    <row r="343" spans="1:8" x14ac:dyDescent="0.25">
      <c r="A343" t="s">
        <v>7389</v>
      </c>
      <c r="B343" t="s">
        <v>896</v>
      </c>
      <c r="C343">
        <v>770</v>
      </c>
      <c r="D343" s="9" t="s">
        <v>303</v>
      </c>
      <c r="E343" t="s">
        <v>7407</v>
      </c>
      <c r="F343" s="109">
        <v>80000</v>
      </c>
      <c r="G343" s="109">
        <v>50000</v>
      </c>
      <c r="H343" s="109">
        <v>50000</v>
      </c>
    </row>
    <row r="344" spans="1:8" x14ac:dyDescent="0.25">
      <c r="C344">
        <v>772</v>
      </c>
      <c r="D344" s="9" t="s">
        <v>304</v>
      </c>
      <c r="E344" t="s">
        <v>7407</v>
      </c>
      <c r="F344" s="109">
        <v>10000</v>
      </c>
      <c r="G344" s="109">
        <v>10000</v>
      </c>
      <c r="H344" s="109">
        <v>10000</v>
      </c>
    </row>
    <row r="345" spans="1:8" x14ac:dyDescent="0.25">
      <c r="C345">
        <v>4325</v>
      </c>
      <c r="D345" s="9" t="s">
        <v>848</v>
      </c>
      <c r="E345" t="s">
        <v>7407</v>
      </c>
      <c r="F345" s="109">
        <v>0</v>
      </c>
      <c r="G345" s="109">
        <v>0</v>
      </c>
      <c r="H345" s="109">
        <v>0</v>
      </c>
    </row>
    <row r="346" spans="1:8" x14ac:dyDescent="0.25">
      <c r="C346">
        <v>9685</v>
      </c>
      <c r="D346" s="9" t="s">
        <v>713</v>
      </c>
      <c r="E346" t="s">
        <v>7407</v>
      </c>
      <c r="F346" s="109">
        <v>10000</v>
      </c>
      <c r="G346" s="109">
        <v>10000</v>
      </c>
      <c r="H346" s="109">
        <v>10000</v>
      </c>
    </row>
    <row r="347" spans="1:8" x14ac:dyDescent="0.25">
      <c r="C347">
        <v>9690</v>
      </c>
      <c r="D347" s="9" t="s">
        <v>717</v>
      </c>
      <c r="E347" t="s">
        <v>7407</v>
      </c>
      <c r="F347" s="109">
        <v>30000</v>
      </c>
      <c r="G347" s="109">
        <v>30000</v>
      </c>
      <c r="H347" s="109">
        <v>30000</v>
      </c>
    </row>
    <row r="348" spans="1:8" x14ac:dyDescent="0.25">
      <c r="C348">
        <v>9692</v>
      </c>
      <c r="D348" s="9" t="s">
        <v>720</v>
      </c>
      <c r="E348" t="s">
        <v>7407</v>
      </c>
      <c r="H348" s="109">
        <v>0</v>
      </c>
    </row>
    <row r="349" spans="1:8" x14ac:dyDescent="0.25">
      <c r="C349">
        <v>9693</v>
      </c>
      <c r="D349" s="9" t="s">
        <v>721</v>
      </c>
      <c r="E349" t="s">
        <v>7407</v>
      </c>
      <c r="F349" s="109">
        <v>155700</v>
      </c>
      <c r="G349" s="109">
        <v>50000</v>
      </c>
      <c r="H349" s="109">
        <v>50000</v>
      </c>
    </row>
    <row r="350" spans="1:8" x14ac:dyDescent="0.25">
      <c r="C350">
        <v>9697</v>
      </c>
      <c r="D350" s="9" t="s">
        <v>722</v>
      </c>
      <c r="E350" t="s">
        <v>7407</v>
      </c>
      <c r="F350" s="109">
        <v>60000</v>
      </c>
      <c r="G350" s="109">
        <v>40000</v>
      </c>
      <c r="H350" s="109">
        <v>40000</v>
      </c>
    </row>
    <row r="351" spans="1:8" x14ac:dyDescent="0.25">
      <c r="C351">
        <v>9700</v>
      </c>
      <c r="D351" s="9" t="s">
        <v>724</v>
      </c>
      <c r="E351" t="s">
        <v>7407</v>
      </c>
      <c r="F351" s="109">
        <v>6000</v>
      </c>
      <c r="G351" s="109">
        <v>6000</v>
      </c>
      <c r="H351" s="109">
        <v>6000</v>
      </c>
    </row>
    <row r="352" spans="1:8" x14ac:dyDescent="0.25">
      <c r="C352">
        <v>9702</v>
      </c>
      <c r="D352" s="9" t="s">
        <v>726</v>
      </c>
      <c r="E352" t="s">
        <v>7407</v>
      </c>
      <c r="F352" s="109">
        <v>5000</v>
      </c>
      <c r="G352" s="109">
        <v>5000</v>
      </c>
      <c r="H352" s="109">
        <v>5000</v>
      </c>
    </row>
    <row r="353" spans="3:8" x14ac:dyDescent="0.25">
      <c r="C353">
        <v>9710</v>
      </c>
      <c r="D353" s="9" t="s">
        <v>728</v>
      </c>
      <c r="E353" t="s">
        <v>7407</v>
      </c>
      <c r="F353" s="109">
        <v>10000</v>
      </c>
      <c r="G353" s="109">
        <v>10000</v>
      </c>
      <c r="H353" s="109">
        <v>10000</v>
      </c>
    </row>
    <row r="354" spans="3:8" x14ac:dyDescent="0.25">
      <c r="C354">
        <v>9713</v>
      </c>
      <c r="D354" s="9" t="s">
        <v>729</v>
      </c>
      <c r="E354" t="s">
        <v>7407</v>
      </c>
      <c r="F354" s="109">
        <v>0</v>
      </c>
      <c r="G354" s="109">
        <v>0</v>
      </c>
      <c r="H354" s="109">
        <v>0</v>
      </c>
    </row>
    <row r="355" spans="3:8" x14ac:dyDescent="0.25">
      <c r="C355">
        <v>9714</v>
      </c>
      <c r="D355" s="9" t="s">
        <v>730</v>
      </c>
      <c r="E355" t="s">
        <v>7407</v>
      </c>
      <c r="F355" s="109">
        <v>0</v>
      </c>
      <c r="G355" s="109">
        <v>0</v>
      </c>
      <c r="H355" s="109">
        <v>0</v>
      </c>
    </row>
    <row r="356" spans="3:8" x14ac:dyDescent="0.25">
      <c r="C356">
        <v>9716</v>
      </c>
      <c r="D356" s="9" t="s">
        <v>731</v>
      </c>
      <c r="E356" t="s">
        <v>7407</v>
      </c>
      <c r="F356" s="109">
        <v>20000</v>
      </c>
      <c r="G356" s="109">
        <v>20000</v>
      </c>
      <c r="H356" s="109">
        <v>20000</v>
      </c>
    </row>
    <row r="357" spans="3:8" x14ac:dyDescent="0.25">
      <c r="C357">
        <v>9729</v>
      </c>
      <c r="D357" s="9" t="s">
        <v>733</v>
      </c>
      <c r="E357" t="s">
        <v>7407</v>
      </c>
      <c r="H357" s="109">
        <v>0</v>
      </c>
    </row>
    <row r="358" spans="3:8" x14ac:dyDescent="0.25">
      <c r="C358">
        <v>9730</v>
      </c>
      <c r="D358" s="9" t="s">
        <v>735</v>
      </c>
      <c r="E358" t="s">
        <v>7407</v>
      </c>
      <c r="F358" s="109">
        <v>0</v>
      </c>
      <c r="G358" s="109">
        <v>0</v>
      </c>
      <c r="H358" s="109">
        <v>0</v>
      </c>
    </row>
    <row r="359" spans="3:8" x14ac:dyDescent="0.25">
      <c r="C359">
        <v>9731</v>
      </c>
      <c r="D359" s="9" t="s">
        <v>736</v>
      </c>
      <c r="E359" t="s">
        <v>7407</v>
      </c>
      <c r="F359" s="109">
        <v>0</v>
      </c>
      <c r="G359" s="109">
        <v>0</v>
      </c>
      <c r="H359" s="109">
        <v>0</v>
      </c>
    </row>
    <row r="360" spans="3:8" x14ac:dyDescent="0.25">
      <c r="C360">
        <v>9732</v>
      </c>
      <c r="D360" s="9" t="s">
        <v>737</v>
      </c>
      <c r="E360" t="s">
        <v>7407</v>
      </c>
      <c r="F360" s="109">
        <v>0</v>
      </c>
      <c r="G360" s="109">
        <v>0</v>
      </c>
      <c r="H360" s="109">
        <v>0</v>
      </c>
    </row>
    <row r="361" spans="3:8" x14ac:dyDescent="0.25">
      <c r="C361">
        <v>10203</v>
      </c>
      <c r="D361" s="9" t="s">
        <v>741</v>
      </c>
      <c r="E361" t="s">
        <v>7407</v>
      </c>
      <c r="F361" s="109">
        <v>5000</v>
      </c>
      <c r="G361" s="109">
        <v>5000</v>
      </c>
      <c r="H361" s="109">
        <v>5000</v>
      </c>
    </row>
    <row r="362" spans="3:8" x14ac:dyDescent="0.25">
      <c r="C362">
        <v>10205</v>
      </c>
      <c r="D362" s="9" t="s">
        <v>743</v>
      </c>
      <c r="E362" t="s">
        <v>7407</v>
      </c>
      <c r="F362" s="109">
        <v>2000</v>
      </c>
      <c r="G362" s="109">
        <v>2000</v>
      </c>
      <c r="H362" s="109">
        <v>2000</v>
      </c>
    </row>
    <row r="363" spans="3:8" x14ac:dyDescent="0.25">
      <c r="C363">
        <v>10206</v>
      </c>
      <c r="D363" s="9" t="s">
        <v>745</v>
      </c>
      <c r="E363" t="s">
        <v>7407</v>
      </c>
      <c r="F363" s="109">
        <v>0</v>
      </c>
      <c r="G363" s="109">
        <v>0</v>
      </c>
      <c r="H363" s="109">
        <v>0</v>
      </c>
    </row>
    <row r="364" spans="3:8" x14ac:dyDescent="0.25">
      <c r="C364">
        <v>10207</v>
      </c>
      <c r="D364" s="9" t="s">
        <v>129</v>
      </c>
      <c r="E364" t="s">
        <v>7407</v>
      </c>
      <c r="F364" s="109">
        <v>20000</v>
      </c>
      <c r="G364" s="109">
        <v>20000</v>
      </c>
      <c r="H364" s="109">
        <v>20000</v>
      </c>
    </row>
    <row r="365" spans="3:8" x14ac:dyDescent="0.25">
      <c r="C365">
        <v>10544</v>
      </c>
      <c r="D365" s="9" t="s">
        <v>746</v>
      </c>
      <c r="E365" t="s">
        <v>31</v>
      </c>
      <c r="F365" s="109">
        <v>15000</v>
      </c>
      <c r="G365" s="109">
        <v>15000</v>
      </c>
      <c r="H365" s="109">
        <v>15000</v>
      </c>
    </row>
    <row r="366" spans="3:8" x14ac:dyDescent="0.25">
      <c r="C366">
        <v>10546</v>
      </c>
      <c r="D366" s="9" t="s">
        <v>748</v>
      </c>
      <c r="E366" t="s">
        <v>31</v>
      </c>
      <c r="F366" s="109">
        <v>30000</v>
      </c>
      <c r="G366" s="109">
        <v>30000</v>
      </c>
      <c r="H366" s="109">
        <v>30000</v>
      </c>
    </row>
    <row r="367" spans="3:8" x14ac:dyDescent="0.25">
      <c r="C367">
        <v>10547</v>
      </c>
      <c r="D367" s="9" t="s">
        <v>750</v>
      </c>
      <c r="E367" t="s">
        <v>7407</v>
      </c>
      <c r="F367" s="109">
        <v>200000</v>
      </c>
      <c r="G367" s="109">
        <v>0</v>
      </c>
      <c r="H367" s="109">
        <v>0</v>
      </c>
    </row>
    <row r="368" spans="3:8" x14ac:dyDescent="0.25">
      <c r="C368">
        <v>10548</v>
      </c>
      <c r="D368" s="9" t="s">
        <v>752</v>
      </c>
      <c r="E368" t="s">
        <v>876</v>
      </c>
      <c r="F368" s="109">
        <v>7000</v>
      </c>
      <c r="G368" s="109">
        <v>7000</v>
      </c>
      <c r="H368" s="109">
        <v>7000</v>
      </c>
    </row>
    <row r="369" spans="3:8" x14ac:dyDescent="0.25">
      <c r="C369">
        <v>10549</v>
      </c>
      <c r="D369" s="9" t="s">
        <v>753</v>
      </c>
      <c r="E369" t="s">
        <v>31</v>
      </c>
      <c r="F369" s="109">
        <v>25000</v>
      </c>
      <c r="G369" s="109">
        <v>20000</v>
      </c>
      <c r="H369" s="109">
        <v>20000</v>
      </c>
    </row>
    <row r="370" spans="3:8" x14ac:dyDescent="0.25">
      <c r="C370">
        <v>10552</v>
      </c>
      <c r="D370" s="9" t="s">
        <v>755</v>
      </c>
      <c r="E370" t="s">
        <v>7407</v>
      </c>
      <c r="F370" s="109">
        <v>7000</v>
      </c>
      <c r="G370" s="109">
        <v>7000</v>
      </c>
      <c r="H370" s="109">
        <v>7000</v>
      </c>
    </row>
    <row r="371" spans="3:8" x14ac:dyDescent="0.25">
      <c r="C371">
        <v>10553</v>
      </c>
      <c r="D371" s="9" t="s">
        <v>756</v>
      </c>
      <c r="E371" t="s">
        <v>7407</v>
      </c>
      <c r="F371" s="109">
        <v>2000</v>
      </c>
      <c r="G371" s="109">
        <v>2000</v>
      </c>
      <c r="H371" s="109">
        <v>2000</v>
      </c>
    </row>
    <row r="372" spans="3:8" x14ac:dyDescent="0.25">
      <c r="C372">
        <v>10564</v>
      </c>
      <c r="D372" s="9" t="s">
        <v>758</v>
      </c>
      <c r="E372" t="s">
        <v>31</v>
      </c>
      <c r="F372" s="109">
        <v>25000</v>
      </c>
      <c r="G372" s="109">
        <v>50000</v>
      </c>
      <c r="H372" s="109">
        <v>50000</v>
      </c>
    </row>
    <row r="373" spans="3:8" x14ac:dyDescent="0.25">
      <c r="C373">
        <v>10568</v>
      </c>
      <c r="D373" s="9" t="s">
        <v>760</v>
      </c>
      <c r="E373" t="s">
        <v>31</v>
      </c>
      <c r="F373" s="109">
        <v>2000</v>
      </c>
      <c r="G373" s="109">
        <v>2000</v>
      </c>
      <c r="H373" s="109">
        <v>2000</v>
      </c>
    </row>
    <row r="374" spans="3:8" x14ac:dyDescent="0.25">
      <c r="C374">
        <v>10577</v>
      </c>
      <c r="D374" s="9" t="s">
        <v>763</v>
      </c>
      <c r="E374" t="s">
        <v>7407</v>
      </c>
      <c r="F374" s="109">
        <v>500</v>
      </c>
      <c r="G374" s="109">
        <v>500</v>
      </c>
      <c r="H374" s="109">
        <v>500</v>
      </c>
    </row>
    <row r="375" spans="3:8" x14ac:dyDescent="0.25">
      <c r="C375">
        <v>10613</v>
      </c>
      <c r="D375" s="9" t="s">
        <v>765</v>
      </c>
      <c r="E375" t="s">
        <v>7407</v>
      </c>
      <c r="G375" s="109">
        <v>0</v>
      </c>
      <c r="H375" s="109">
        <v>0</v>
      </c>
    </row>
    <row r="376" spans="3:8" x14ac:dyDescent="0.25">
      <c r="C376">
        <v>10615</v>
      </c>
      <c r="D376" s="9" t="s">
        <v>766</v>
      </c>
      <c r="E376" t="s">
        <v>7407</v>
      </c>
      <c r="F376" s="109">
        <v>0</v>
      </c>
      <c r="G376" s="109">
        <v>0</v>
      </c>
      <c r="H376" s="109">
        <v>0</v>
      </c>
    </row>
    <row r="377" spans="3:8" x14ac:dyDescent="0.25">
      <c r="C377">
        <v>10871</v>
      </c>
      <c r="D377" s="9" t="s">
        <v>768</v>
      </c>
      <c r="E377" t="s">
        <v>7407</v>
      </c>
      <c r="F377" s="109">
        <v>25000</v>
      </c>
      <c r="G377" s="109">
        <v>20000</v>
      </c>
      <c r="H377" s="109">
        <v>20000</v>
      </c>
    </row>
    <row r="378" spans="3:8" x14ac:dyDescent="0.25">
      <c r="C378">
        <v>10872</v>
      </c>
      <c r="D378" s="9" t="s">
        <v>770</v>
      </c>
      <c r="E378" t="s">
        <v>7407</v>
      </c>
      <c r="F378" s="109">
        <v>5000</v>
      </c>
      <c r="G378" s="109">
        <v>5000</v>
      </c>
      <c r="H378" s="109">
        <v>5000</v>
      </c>
    </row>
    <row r="379" spans="3:8" x14ac:dyDescent="0.25">
      <c r="C379">
        <v>10877</v>
      </c>
      <c r="D379" s="9" t="s">
        <v>771</v>
      </c>
      <c r="E379" t="s">
        <v>7407</v>
      </c>
      <c r="F379" s="109">
        <v>10000</v>
      </c>
      <c r="G379" s="109">
        <v>10000</v>
      </c>
      <c r="H379" s="109">
        <v>10000</v>
      </c>
    </row>
    <row r="380" spans="3:8" x14ac:dyDescent="0.25">
      <c r="C380">
        <v>10955</v>
      </c>
      <c r="D380" s="9" t="s">
        <v>773</v>
      </c>
      <c r="E380" t="s">
        <v>7407</v>
      </c>
      <c r="F380" s="109">
        <v>6500</v>
      </c>
      <c r="H380" s="109">
        <v>0</v>
      </c>
    </row>
    <row r="381" spans="3:8" x14ac:dyDescent="0.25">
      <c r="C381">
        <v>10960</v>
      </c>
      <c r="D381" s="9" t="s">
        <v>774</v>
      </c>
      <c r="E381" t="s">
        <v>7407</v>
      </c>
      <c r="F381" s="109">
        <v>20000</v>
      </c>
      <c r="G381" s="109">
        <v>7000</v>
      </c>
      <c r="H381" s="109">
        <v>20000</v>
      </c>
    </row>
    <row r="382" spans="3:8" x14ac:dyDescent="0.25">
      <c r="C382">
        <v>10981</v>
      </c>
      <c r="D382" s="9" t="s">
        <v>864</v>
      </c>
      <c r="E382" t="s">
        <v>7407</v>
      </c>
      <c r="H382" s="109">
        <v>0</v>
      </c>
    </row>
    <row r="383" spans="3:8" x14ac:dyDescent="0.25">
      <c r="C383">
        <v>10984</v>
      </c>
      <c r="D383" s="9" t="s">
        <v>865</v>
      </c>
      <c r="E383" t="s">
        <v>7407</v>
      </c>
      <c r="F383" s="109">
        <v>0</v>
      </c>
      <c r="G383" s="109">
        <v>0</v>
      </c>
      <c r="H383" s="109">
        <v>0</v>
      </c>
    </row>
    <row r="384" spans="3:8" x14ac:dyDescent="0.25">
      <c r="C384">
        <v>11400</v>
      </c>
      <c r="D384" s="9" t="s">
        <v>776</v>
      </c>
      <c r="E384" t="s">
        <v>7407</v>
      </c>
      <c r="F384" s="109">
        <v>4500</v>
      </c>
      <c r="G384" s="109">
        <v>4500</v>
      </c>
      <c r="H384" s="109">
        <v>4500</v>
      </c>
    </row>
    <row r="385" spans="3:8" x14ac:dyDescent="0.25">
      <c r="C385">
        <v>11451</v>
      </c>
      <c r="D385" s="9" t="s">
        <v>778</v>
      </c>
      <c r="E385" t="s">
        <v>7407</v>
      </c>
      <c r="F385" s="109">
        <v>3000</v>
      </c>
      <c r="G385" s="109">
        <v>3000</v>
      </c>
      <c r="H385" s="109">
        <v>3000</v>
      </c>
    </row>
    <row r="386" spans="3:8" x14ac:dyDescent="0.25">
      <c r="C386">
        <v>11889</v>
      </c>
      <c r="D386" s="9" t="s">
        <v>866</v>
      </c>
      <c r="E386" t="s">
        <v>7407</v>
      </c>
      <c r="F386" s="109">
        <v>260000</v>
      </c>
      <c r="G386" s="109">
        <v>0</v>
      </c>
      <c r="H386" s="109">
        <v>0</v>
      </c>
    </row>
    <row r="387" spans="3:8" x14ac:dyDescent="0.25">
      <c r="C387">
        <v>11891</v>
      </c>
      <c r="D387" s="9" t="s">
        <v>780</v>
      </c>
      <c r="E387" t="s">
        <v>7407</v>
      </c>
      <c r="F387" s="109">
        <v>480000</v>
      </c>
    </row>
    <row r="388" spans="3:8" x14ac:dyDescent="0.25">
      <c r="C388">
        <v>11892</v>
      </c>
      <c r="D388" s="9" t="s">
        <v>781</v>
      </c>
      <c r="E388" t="s">
        <v>7407</v>
      </c>
      <c r="F388" s="109">
        <v>0</v>
      </c>
      <c r="G388" s="109">
        <v>0</v>
      </c>
      <c r="H388" s="109">
        <v>0</v>
      </c>
    </row>
    <row r="389" spans="3:8" x14ac:dyDescent="0.25">
      <c r="C389">
        <v>11893</v>
      </c>
      <c r="D389" s="9" t="s">
        <v>867</v>
      </c>
      <c r="E389" t="s">
        <v>7407</v>
      </c>
      <c r="F389" s="109">
        <v>0</v>
      </c>
      <c r="G389" s="109">
        <v>0</v>
      </c>
      <c r="H389" s="109">
        <v>0</v>
      </c>
    </row>
    <row r="390" spans="3:8" x14ac:dyDescent="0.25">
      <c r="C390">
        <v>11899</v>
      </c>
      <c r="D390" s="9" t="s">
        <v>783</v>
      </c>
      <c r="E390" t="s">
        <v>7407</v>
      </c>
      <c r="F390" s="109">
        <v>12800</v>
      </c>
      <c r="G390" s="109">
        <v>9175</v>
      </c>
      <c r="H390" s="109">
        <v>10000</v>
      </c>
    </row>
    <row r="391" spans="3:8" x14ac:dyDescent="0.25">
      <c r="C391">
        <v>11900</v>
      </c>
      <c r="D391" s="9" t="s">
        <v>784</v>
      </c>
      <c r="E391" t="s">
        <v>7407</v>
      </c>
      <c r="F391" s="109">
        <v>0</v>
      </c>
      <c r="G391" s="109">
        <v>0</v>
      </c>
      <c r="H391" s="109">
        <v>0</v>
      </c>
    </row>
    <row r="392" spans="3:8" x14ac:dyDescent="0.25">
      <c r="C392">
        <v>11902</v>
      </c>
      <c r="D392" s="9" t="s">
        <v>868</v>
      </c>
      <c r="E392" t="s">
        <v>7407</v>
      </c>
      <c r="F392" s="109">
        <v>0</v>
      </c>
      <c r="G392" s="109">
        <v>0</v>
      </c>
      <c r="H392" s="109">
        <v>0</v>
      </c>
    </row>
    <row r="393" spans="3:8" x14ac:dyDescent="0.25">
      <c r="C393">
        <v>12300</v>
      </c>
      <c r="D393" s="9" t="s">
        <v>785</v>
      </c>
      <c r="E393" t="s">
        <v>7407</v>
      </c>
      <c r="F393" s="109">
        <v>10000</v>
      </c>
      <c r="G393" s="109">
        <v>10000</v>
      </c>
      <c r="H393" s="109">
        <v>10000</v>
      </c>
    </row>
    <row r="394" spans="3:8" x14ac:dyDescent="0.25">
      <c r="C394">
        <v>12308</v>
      </c>
      <c r="D394" s="9" t="s">
        <v>786</v>
      </c>
      <c r="E394" t="s">
        <v>7407</v>
      </c>
      <c r="F394" s="109">
        <v>0</v>
      </c>
      <c r="G394" s="109">
        <v>0</v>
      </c>
      <c r="H394" s="109">
        <v>0</v>
      </c>
    </row>
    <row r="395" spans="3:8" x14ac:dyDescent="0.25">
      <c r="C395">
        <v>12310</v>
      </c>
      <c r="D395" s="9" t="s">
        <v>787</v>
      </c>
      <c r="E395" t="s">
        <v>7407</v>
      </c>
      <c r="F395" s="109">
        <v>50000</v>
      </c>
      <c r="G395" s="109">
        <v>75000</v>
      </c>
      <c r="H395" s="109">
        <v>75000</v>
      </c>
    </row>
    <row r="396" spans="3:8" x14ac:dyDescent="0.25">
      <c r="C396">
        <v>12311</v>
      </c>
      <c r="D396" s="9" t="s">
        <v>788</v>
      </c>
      <c r="E396" t="s">
        <v>7407</v>
      </c>
      <c r="F396" s="109">
        <v>0</v>
      </c>
      <c r="G396" s="109">
        <v>0</v>
      </c>
      <c r="H396" s="109">
        <v>0</v>
      </c>
    </row>
    <row r="397" spans="3:8" x14ac:dyDescent="0.25">
      <c r="C397">
        <v>12312</v>
      </c>
      <c r="D397" s="9" t="s">
        <v>789</v>
      </c>
      <c r="E397" t="s">
        <v>7407</v>
      </c>
      <c r="F397" s="109">
        <v>0</v>
      </c>
      <c r="G397" s="109">
        <v>0</v>
      </c>
      <c r="H397" s="109">
        <v>0</v>
      </c>
    </row>
    <row r="398" spans="3:8" x14ac:dyDescent="0.25">
      <c r="C398">
        <v>12314</v>
      </c>
      <c r="D398" s="9" t="s">
        <v>790</v>
      </c>
      <c r="E398" t="s">
        <v>7407</v>
      </c>
      <c r="F398" s="109">
        <v>0</v>
      </c>
      <c r="G398" s="109">
        <v>0</v>
      </c>
      <c r="H398" s="109">
        <v>0</v>
      </c>
    </row>
    <row r="399" spans="3:8" x14ac:dyDescent="0.25">
      <c r="C399">
        <v>12315</v>
      </c>
      <c r="D399" s="9" t="s">
        <v>791</v>
      </c>
      <c r="E399" t="s">
        <v>7407</v>
      </c>
      <c r="F399" s="109">
        <v>0</v>
      </c>
      <c r="G399" s="109">
        <v>0</v>
      </c>
      <c r="H399" s="109">
        <v>0</v>
      </c>
    </row>
    <row r="400" spans="3:8" x14ac:dyDescent="0.25">
      <c r="C400">
        <v>12316</v>
      </c>
      <c r="D400" s="9" t="s">
        <v>792</v>
      </c>
      <c r="E400" t="s">
        <v>7407</v>
      </c>
      <c r="F400" s="109">
        <v>0</v>
      </c>
      <c r="G400" s="109">
        <v>0</v>
      </c>
      <c r="H400" s="109">
        <v>0</v>
      </c>
    </row>
    <row r="401" spans="3:8" x14ac:dyDescent="0.25">
      <c r="C401">
        <v>12318</v>
      </c>
      <c r="D401" s="9" t="s">
        <v>869</v>
      </c>
      <c r="E401" t="s">
        <v>7407</v>
      </c>
      <c r="H401" s="109">
        <v>0</v>
      </c>
    </row>
    <row r="402" spans="3:8" x14ac:dyDescent="0.25">
      <c r="C402">
        <v>12334</v>
      </c>
      <c r="D402" s="9" t="s">
        <v>793</v>
      </c>
      <c r="E402" t="s">
        <v>7407</v>
      </c>
      <c r="F402" s="109">
        <v>0</v>
      </c>
      <c r="G402" s="109">
        <v>0</v>
      </c>
      <c r="H402" s="109">
        <v>0</v>
      </c>
    </row>
    <row r="403" spans="3:8" x14ac:dyDescent="0.25">
      <c r="C403">
        <v>12340</v>
      </c>
      <c r="D403" s="9" t="s">
        <v>794</v>
      </c>
      <c r="E403" t="s">
        <v>7407</v>
      </c>
      <c r="F403" s="109">
        <v>0</v>
      </c>
      <c r="G403" s="109">
        <v>0</v>
      </c>
      <c r="H403" s="109">
        <v>0</v>
      </c>
    </row>
    <row r="404" spans="3:8" x14ac:dyDescent="0.25">
      <c r="C404">
        <v>12356</v>
      </c>
      <c r="D404" s="9" t="s">
        <v>795</v>
      </c>
      <c r="E404" t="s">
        <v>7407</v>
      </c>
      <c r="F404" s="109">
        <v>5000</v>
      </c>
      <c r="G404" s="109">
        <v>5000</v>
      </c>
      <c r="H404" s="109">
        <v>5000</v>
      </c>
    </row>
    <row r="405" spans="3:8" x14ac:dyDescent="0.25">
      <c r="C405">
        <v>12362</v>
      </c>
      <c r="D405" s="9" t="s">
        <v>870</v>
      </c>
      <c r="E405" t="s">
        <v>7407</v>
      </c>
      <c r="F405" s="109">
        <v>0</v>
      </c>
      <c r="G405" s="109">
        <v>0</v>
      </c>
      <c r="H405" s="109">
        <v>0</v>
      </c>
    </row>
    <row r="406" spans="3:8" x14ac:dyDescent="0.25">
      <c r="C406">
        <v>12624</v>
      </c>
      <c r="D406" s="9" t="s">
        <v>797</v>
      </c>
      <c r="E406" t="s">
        <v>7407</v>
      </c>
      <c r="F406" s="109">
        <v>8000</v>
      </c>
      <c r="G406" s="109">
        <v>0</v>
      </c>
      <c r="H406" s="109">
        <v>0</v>
      </c>
    </row>
    <row r="407" spans="3:8" x14ac:dyDescent="0.25">
      <c r="C407">
        <v>12625</v>
      </c>
      <c r="D407" s="9" t="s">
        <v>872</v>
      </c>
      <c r="E407" t="s">
        <v>7407</v>
      </c>
      <c r="F407" s="109">
        <v>0</v>
      </c>
      <c r="G407" s="109">
        <v>0</v>
      </c>
      <c r="H407" s="109">
        <v>0</v>
      </c>
    </row>
    <row r="408" spans="3:8" x14ac:dyDescent="0.25">
      <c r="C408">
        <v>12626</v>
      </c>
      <c r="D408" s="9" t="s">
        <v>798</v>
      </c>
      <c r="E408" t="s">
        <v>7407</v>
      </c>
      <c r="F408" s="109">
        <v>120000</v>
      </c>
      <c r="G408" s="109">
        <v>50000</v>
      </c>
      <c r="H408" s="109">
        <v>70000</v>
      </c>
    </row>
    <row r="409" spans="3:8" x14ac:dyDescent="0.25">
      <c r="C409">
        <v>12627</v>
      </c>
      <c r="D409" s="9" t="s">
        <v>800</v>
      </c>
      <c r="E409" t="s">
        <v>7407</v>
      </c>
      <c r="F409" s="109">
        <v>8000</v>
      </c>
      <c r="G409" s="109">
        <v>8000</v>
      </c>
      <c r="H409" s="109">
        <v>8000</v>
      </c>
    </row>
    <row r="410" spans="3:8" x14ac:dyDescent="0.25">
      <c r="C410">
        <v>12706</v>
      </c>
      <c r="D410" s="9" t="s">
        <v>802</v>
      </c>
      <c r="E410" t="s">
        <v>7407</v>
      </c>
      <c r="F410" s="109">
        <v>12000</v>
      </c>
      <c r="G410" s="109">
        <v>12000</v>
      </c>
      <c r="H410" s="109">
        <v>12000</v>
      </c>
    </row>
    <row r="411" spans="3:8" x14ac:dyDescent="0.25">
      <c r="C411">
        <v>12710</v>
      </c>
      <c r="D411" s="9" t="s">
        <v>804</v>
      </c>
      <c r="E411" t="s">
        <v>7407</v>
      </c>
      <c r="F411" s="109">
        <v>2000</v>
      </c>
      <c r="G411" s="109">
        <v>2000</v>
      </c>
      <c r="H411" s="109">
        <v>2000</v>
      </c>
    </row>
    <row r="412" spans="3:8" x14ac:dyDescent="0.25">
      <c r="C412">
        <v>12730</v>
      </c>
      <c r="D412" s="9" t="s">
        <v>873</v>
      </c>
      <c r="E412" t="s">
        <v>7407</v>
      </c>
      <c r="F412" s="109">
        <v>0</v>
      </c>
      <c r="G412" s="109">
        <v>0</v>
      </c>
      <c r="H412" s="109">
        <v>0</v>
      </c>
    </row>
    <row r="413" spans="3:8" x14ac:dyDescent="0.25">
      <c r="C413">
        <v>12740</v>
      </c>
      <c r="D413" s="9" t="s">
        <v>805</v>
      </c>
      <c r="E413" t="s">
        <v>7407</v>
      </c>
      <c r="F413" s="109">
        <v>0</v>
      </c>
      <c r="G413" s="109">
        <v>0</v>
      </c>
      <c r="H413" s="109">
        <v>0</v>
      </c>
    </row>
    <row r="414" spans="3:8" x14ac:dyDescent="0.25">
      <c r="C414">
        <v>12750</v>
      </c>
      <c r="D414" s="9" t="s">
        <v>806</v>
      </c>
      <c r="E414" t="s">
        <v>7407</v>
      </c>
      <c r="F414" s="109">
        <v>0</v>
      </c>
      <c r="G414" s="109">
        <v>0</v>
      </c>
      <c r="H414" s="109">
        <v>0</v>
      </c>
    </row>
    <row r="415" spans="3:8" x14ac:dyDescent="0.25">
      <c r="C415">
        <v>12319</v>
      </c>
      <c r="D415" t="s">
        <v>7410</v>
      </c>
      <c r="E415" t="s">
        <v>7407</v>
      </c>
      <c r="F415" s="109">
        <v>590000</v>
      </c>
      <c r="G415" s="109">
        <v>0</v>
      </c>
      <c r="H415" s="109">
        <v>0</v>
      </c>
    </row>
    <row r="416" spans="3:8" x14ac:dyDescent="0.25">
      <c r="C416">
        <v>774</v>
      </c>
      <c r="D416" t="s">
        <v>7411</v>
      </c>
      <c r="E416" t="s">
        <v>7407</v>
      </c>
      <c r="H416" s="109">
        <v>0</v>
      </c>
    </row>
    <row r="417" spans="3:8" x14ac:dyDescent="0.25">
      <c r="C417">
        <v>775</v>
      </c>
      <c r="D417" t="s">
        <v>7412</v>
      </c>
      <c r="E417" t="s">
        <v>7407</v>
      </c>
      <c r="H417" s="109">
        <v>0</v>
      </c>
    </row>
    <row r="418" spans="3:8" x14ac:dyDescent="0.25">
      <c r="C418">
        <v>9671</v>
      </c>
      <c r="D418" t="s">
        <v>7417</v>
      </c>
      <c r="E418" t="s">
        <v>7407</v>
      </c>
      <c r="F418" s="109">
        <v>0</v>
      </c>
      <c r="G418" s="109">
        <v>0</v>
      </c>
      <c r="H418" s="109">
        <v>0</v>
      </c>
    </row>
    <row r="419" spans="3:8" x14ac:dyDescent="0.25">
      <c r="C419">
        <v>9672</v>
      </c>
      <c r="D419" t="s">
        <v>7419</v>
      </c>
      <c r="E419" t="s">
        <v>7407</v>
      </c>
      <c r="F419" s="109">
        <v>0</v>
      </c>
      <c r="G419" s="109">
        <v>0</v>
      </c>
      <c r="H419" s="109">
        <v>0</v>
      </c>
    </row>
    <row r="420" spans="3:8" x14ac:dyDescent="0.25">
      <c r="C420">
        <v>9694</v>
      </c>
      <c r="D420" t="s">
        <v>7420</v>
      </c>
      <c r="E420" t="s">
        <v>7407</v>
      </c>
      <c r="F420" s="109">
        <v>60000</v>
      </c>
      <c r="G420" s="109">
        <v>0</v>
      </c>
      <c r="H420" s="109">
        <v>0</v>
      </c>
    </row>
    <row r="421" spans="3:8" x14ac:dyDescent="0.25">
      <c r="C421">
        <v>9704</v>
      </c>
      <c r="D421" t="s">
        <v>7384</v>
      </c>
      <c r="E421" t="s">
        <v>7407</v>
      </c>
      <c r="F421" s="109">
        <v>0</v>
      </c>
      <c r="G421" s="109">
        <v>0</v>
      </c>
      <c r="H421" s="109">
        <v>0</v>
      </c>
    </row>
    <row r="422" spans="3:8" x14ac:dyDescent="0.25">
      <c r="C422">
        <v>9709</v>
      </c>
      <c r="D422" t="s">
        <v>7383</v>
      </c>
      <c r="E422" t="s">
        <v>7407</v>
      </c>
      <c r="F422" s="109">
        <v>0</v>
      </c>
      <c r="G422" s="109">
        <v>0</v>
      </c>
      <c r="H422" s="109">
        <v>0</v>
      </c>
    </row>
    <row r="423" spans="3:8" x14ac:dyDescent="0.25">
      <c r="C423">
        <v>9733</v>
      </c>
      <c r="D423" t="s">
        <v>7422</v>
      </c>
      <c r="E423" t="s">
        <v>7407</v>
      </c>
      <c r="F423" s="109">
        <v>80000</v>
      </c>
      <c r="G423" s="109">
        <v>40000</v>
      </c>
      <c r="H423" s="109">
        <v>40000</v>
      </c>
    </row>
    <row r="424" spans="3:8" x14ac:dyDescent="0.25">
      <c r="C424">
        <v>9794</v>
      </c>
      <c r="D424" t="s">
        <v>7445</v>
      </c>
      <c r="E424" t="s">
        <v>7407</v>
      </c>
      <c r="F424" s="109">
        <v>0</v>
      </c>
      <c r="G424" s="109">
        <v>0</v>
      </c>
      <c r="H424" s="109">
        <v>0</v>
      </c>
    </row>
    <row r="425" spans="3:8" x14ac:dyDescent="0.25">
      <c r="C425">
        <v>10616</v>
      </c>
      <c r="D425" t="s">
        <v>7423</v>
      </c>
      <c r="E425" t="s">
        <v>7407</v>
      </c>
      <c r="F425" s="109">
        <v>0</v>
      </c>
      <c r="G425" s="109">
        <v>0</v>
      </c>
      <c r="H425" s="109">
        <v>0</v>
      </c>
    </row>
    <row r="426" spans="3:8" x14ac:dyDescent="0.25">
      <c r="C426">
        <v>10617</v>
      </c>
      <c r="D426" t="s">
        <v>7431</v>
      </c>
      <c r="E426" t="s">
        <v>7407</v>
      </c>
      <c r="H426" s="109">
        <v>0</v>
      </c>
    </row>
    <row r="427" spans="3:8" x14ac:dyDescent="0.25">
      <c r="C427">
        <v>12297</v>
      </c>
      <c r="D427" t="s">
        <v>7425</v>
      </c>
      <c r="E427" t="s">
        <v>7407</v>
      </c>
      <c r="F427" s="109">
        <v>0</v>
      </c>
      <c r="H427" s="109">
        <v>0</v>
      </c>
    </row>
    <row r="428" spans="3:8" x14ac:dyDescent="0.25">
      <c r="C428">
        <v>12320</v>
      </c>
      <c r="D428" t="s">
        <v>7426</v>
      </c>
      <c r="E428" t="s">
        <v>7407</v>
      </c>
      <c r="F428" s="109">
        <v>0</v>
      </c>
      <c r="G428" s="109">
        <v>0</v>
      </c>
      <c r="H428" s="109">
        <v>0</v>
      </c>
    </row>
    <row r="429" spans="3:8" x14ac:dyDescent="0.25">
      <c r="C429">
        <v>12321</v>
      </c>
      <c r="D429" t="s">
        <v>7427</v>
      </c>
      <c r="E429" t="s">
        <v>7407</v>
      </c>
      <c r="G429" s="109">
        <v>0</v>
      </c>
      <c r="H429" s="109">
        <v>0</v>
      </c>
    </row>
    <row r="430" spans="3:8" x14ac:dyDescent="0.25">
      <c r="C430">
        <v>12363</v>
      </c>
      <c r="D430" t="s">
        <v>7428</v>
      </c>
      <c r="E430" t="s">
        <v>7407</v>
      </c>
      <c r="F430" s="109">
        <v>100000</v>
      </c>
      <c r="G430" s="109">
        <v>0</v>
      </c>
      <c r="H430" s="109">
        <v>0</v>
      </c>
    </row>
    <row r="431" spans="3:8" x14ac:dyDescent="0.25">
      <c r="C431">
        <v>12716</v>
      </c>
      <c r="D431" t="s">
        <v>7432</v>
      </c>
      <c r="E431" t="s">
        <v>7407</v>
      </c>
      <c r="H431" s="109">
        <v>0</v>
      </c>
    </row>
    <row r="432" spans="3:8" x14ac:dyDescent="0.25">
      <c r="C432">
        <v>12751</v>
      </c>
      <c r="D432" t="s">
        <v>7374</v>
      </c>
      <c r="E432" t="s">
        <v>7407</v>
      </c>
      <c r="F432" s="109">
        <v>60000</v>
      </c>
      <c r="G432" s="109">
        <v>0</v>
      </c>
      <c r="H432" s="109">
        <v>0</v>
      </c>
    </row>
    <row r="433" spans="1:8" x14ac:dyDescent="0.25">
      <c r="C433">
        <v>11888</v>
      </c>
      <c r="D433" t="s">
        <v>7529</v>
      </c>
      <c r="E433" t="s">
        <v>7407</v>
      </c>
      <c r="F433" s="109">
        <v>0</v>
      </c>
      <c r="G433" s="109">
        <v>780000</v>
      </c>
    </row>
    <row r="434" spans="1:8" ht="30" x14ac:dyDescent="0.25">
      <c r="B434" s="9" t="s">
        <v>7399</v>
      </c>
      <c r="C434" s="9"/>
      <c r="E434" s="9"/>
      <c r="F434" s="109">
        <v>2659000</v>
      </c>
      <c r="G434" s="109">
        <v>1432175</v>
      </c>
      <c r="H434" s="109">
        <v>686000</v>
      </c>
    </row>
    <row r="435" spans="1:8" x14ac:dyDescent="0.25">
      <c r="A435" t="s">
        <v>7390</v>
      </c>
      <c r="B435" t="s">
        <v>902</v>
      </c>
      <c r="C435">
        <v>12800</v>
      </c>
      <c r="D435" s="9" t="s">
        <v>808</v>
      </c>
      <c r="E435" t="s">
        <v>13</v>
      </c>
      <c r="F435" s="109">
        <v>326000</v>
      </c>
      <c r="G435" s="109">
        <v>327000</v>
      </c>
      <c r="H435" s="109">
        <v>259000</v>
      </c>
    </row>
    <row r="436" spans="1:8" x14ac:dyDescent="0.25">
      <c r="C436">
        <v>12801</v>
      </c>
      <c r="D436" s="9" t="s">
        <v>809</v>
      </c>
      <c r="E436" t="s">
        <v>13</v>
      </c>
      <c r="F436" s="109">
        <v>28500</v>
      </c>
      <c r="G436" s="109">
        <v>30000</v>
      </c>
      <c r="H436" s="109">
        <v>31000</v>
      </c>
    </row>
    <row r="437" spans="1:8" ht="30" x14ac:dyDescent="0.25">
      <c r="B437" s="9" t="s">
        <v>7400</v>
      </c>
      <c r="C437" s="9"/>
      <c r="E437" s="9"/>
      <c r="F437" s="109">
        <v>354500</v>
      </c>
      <c r="G437" s="109">
        <v>357000</v>
      </c>
      <c r="H437" s="109">
        <v>290000</v>
      </c>
    </row>
    <row r="438" spans="1:8" x14ac:dyDescent="0.25">
      <c r="A438" t="s">
        <v>7401</v>
      </c>
      <c r="B438" t="s">
        <v>905</v>
      </c>
      <c r="C438">
        <v>13111</v>
      </c>
      <c r="D438" t="s">
        <v>831</v>
      </c>
      <c r="E438" t="s">
        <v>13</v>
      </c>
      <c r="F438" s="109">
        <v>1500000</v>
      </c>
      <c r="G438" s="109">
        <v>1500000</v>
      </c>
      <c r="H438" s="109">
        <v>1500000</v>
      </c>
    </row>
    <row r="439" spans="1:8" x14ac:dyDescent="0.25">
      <c r="B439" t="s">
        <v>7402</v>
      </c>
      <c r="D439"/>
      <c r="F439" s="109">
        <v>1500000</v>
      </c>
      <c r="G439" s="109">
        <v>1500000</v>
      </c>
      <c r="H439" s="109">
        <v>1500000</v>
      </c>
    </row>
    <row r="440" spans="1:8" x14ac:dyDescent="0.25">
      <c r="A440" t="s">
        <v>7403</v>
      </c>
      <c r="B440" t="s">
        <v>908</v>
      </c>
      <c r="C440">
        <v>12941</v>
      </c>
      <c r="D440" t="s">
        <v>811</v>
      </c>
      <c r="E440" t="s">
        <v>13</v>
      </c>
      <c r="F440" s="109">
        <v>150000</v>
      </c>
      <c r="G440" s="109">
        <v>150000</v>
      </c>
      <c r="H440" s="109">
        <v>150000</v>
      </c>
    </row>
    <row r="441" spans="1:8" x14ac:dyDescent="0.25">
      <c r="C441">
        <v>12942</v>
      </c>
      <c r="D441" t="s">
        <v>812</v>
      </c>
      <c r="E441" t="s">
        <v>13</v>
      </c>
      <c r="F441" s="109">
        <v>50000</v>
      </c>
      <c r="G441" s="109">
        <v>50000</v>
      </c>
      <c r="H441" s="109">
        <v>50000</v>
      </c>
    </row>
    <row r="442" spans="1:8" x14ac:dyDescent="0.25">
      <c r="C442">
        <v>12944</v>
      </c>
      <c r="D442" t="s">
        <v>813</v>
      </c>
      <c r="E442" t="s">
        <v>13</v>
      </c>
      <c r="F442" s="109">
        <v>1000</v>
      </c>
      <c r="G442" s="109">
        <v>1000</v>
      </c>
      <c r="H442" s="109">
        <v>1000</v>
      </c>
    </row>
    <row r="443" spans="1:8" x14ac:dyDescent="0.25">
      <c r="C443">
        <v>12946</v>
      </c>
      <c r="D443" t="s">
        <v>814</v>
      </c>
      <c r="E443" t="s">
        <v>13</v>
      </c>
      <c r="F443" s="109">
        <v>1000</v>
      </c>
      <c r="G443" s="109">
        <v>1000</v>
      </c>
      <c r="H443" s="109">
        <v>1000</v>
      </c>
    </row>
    <row r="444" spans="1:8" x14ac:dyDescent="0.25">
      <c r="C444">
        <v>12950</v>
      </c>
      <c r="D444" t="s">
        <v>816</v>
      </c>
      <c r="E444" t="s">
        <v>13</v>
      </c>
      <c r="F444" s="109">
        <v>350000</v>
      </c>
      <c r="G444" s="109">
        <v>350000</v>
      </c>
      <c r="H444" s="109">
        <v>350000</v>
      </c>
    </row>
    <row r="445" spans="1:8" x14ac:dyDescent="0.25">
      <c r="C445">
        <v>12951</v>
      </c>
      <c r="D445" t="s">
        <v>817</v>
      </c>
      <c r="E445" t="s">
        <v>13</v>
      </c>
      <c r="F445" s="109">
        <v>50000</v>
      </c>
      <c r="G445" s="109">
        <v>50000</v>
      </c>
      <c r="H445" s="109">
        <v>50000</v>
      </c>
    </row>
    <row r="446" spans="1:8" x14ac:dyDescent="0.25">
      <c r="C446">
        <v>12960</v>
      </c>
      <c r="D446" t="s">
        <v>819</v>
      </c>
      <c r="E446" t="s">
        <v>13</v>
      </c>
      <c r="F446" s="109">
        <v>5000</v>
      </c>
      <c r="G446" s="109">
        <v>5000</v>
      </c>
      <c r="H446" s="109">
        <v>5000</v>
      </c>
    </row>
    <row r="447" spans="1:8" x14ac:dyDescent="0.25">
      <c r="C447">
        <v>12970</v>
      </c>
      <c r="D447" t="s">
        <v>821</v>
      </c>
      <c r="E447" t="s">
        <v>13</v>
      </c>
      <c r="F447" s="109">
        <v>50000</v>
      </c>
      <c r="G447" s="109">
        <v>50000</v>
      </c>
      <c r="H447" s="109">
        <v>50000</v>
      </c>
    </row>
    <row r="448" spans="1:8" x14ac:dyDescent="0.25">
      <c r="C448">
        <v>12971</v>
      </c>
      <c r="D448" t="s">
        <v>823</v>
      </c>
      <c r="E448" t="s">
        <v>33</v>
      </c>
      <c r="F448" s="109">
        <v>5000</v>
      </c>
      <c r="G448" s="109">
        <v>5000</v>
      </c>
      <c r="H448" s="109">
        <v>5000</v>
      </c>
    </row>
    <row r="449" spans="1:8" x14ac:dyDescent="0.25">
      <c r="C449">
        <v>12980</v>
      </c>
      <c r="D449" t="s">
        <v>824</v>
      </c>
      <c r="E449" t="s">
        <v>7407</v>
      </c>
      <c r="F449" s="109">
        <v>80000</v>
      </c>
      <c r="G449" s="109">
        <v>80000</v>
      </c>
      <c r="H449" s="109">
        <v>80000</v>
      </c>
    </row>
    <row r="450" spans="1:8" x14ac:dyDescent="0.25">
      <c r="C450">
        <v>13000</v>
      </c>
      <c r="D450" t="s">
        <v>165</v>
      </c>
      <c r="E450" t="s">
        <v>13</v>
      </c>
      <c r="F450" s="109">
        <v>250000</v>
      </c>
      <c r="G450" s="109">
        <v>250000</v>
      </c>
      <c r="H450" s="109">
        <v>250000</v>
      </c>
    </row>
    <row r="451" spans="1:8" x14ac:dyDescent="0.25">
      <c r="C451">
        <v>13001</v>
      </c>
      <c r="D451" t="s">
        <v>827</v>
      </c>
      <c r="E451" t="s">
        <v>876</v>
      </c>
      <c r="F451" s="109">
        <v>40000</v>
      </c>
      <c r="G451" s="109">
        <v>40000</v>
      </c>
      <c r="H451" s="109">
        <v>40000</v>
      </c>
    </row>
    <row r="452" spans="1:8" x14ac:dyDescent="0.25">
      <c r="C452">
        <v>13010</v>
      </c>
      <c r="D452" t="s">
        <v>168</v>
      </c>
      <c r="E452" t="s">
        <v>13</v>
      </c>
      <c r="F452" s="109">
        <v>80000</v>
      </c>
      <c r="G452" s="109">
        <v>80000</v>
      </c>
      <c r="H452" s="109">
        <v>80000</v>
      </c>
    </row>
    <row r="453" spans="1:8" x14ac:dyDescent="0.25">
      <c r="C453">
        <v>13050</v>
      </c>
      <c r="D453" t="s">
        <v>170</v>
      </c>
      <c r="E453" t="s">
        <v>13</v>
      </c>
      <c r="F453" s="109">
        <v>12500</v>
      </c>
      <c r="G453" s="109">
        <v>12500</v>
      </c>
      <c r="H453" s="109">
        <v>12500</v>
      </c>
    </row>
    <row r="454" spans="1:8" x14ac:dyDescent="0.25">
      <c r="C454">
        <v>13099</v>
      </c>
      <c r="D454" t="s">
        <v>829</v>
      </c>
      <c r="E454" t="s">
        <v>7407</v>
      </c>
      <c r="F454" s="109">
        <v>35000</v>
      </c>
      <c r="G454" s="109">
        <v>35000</v>
      </c>
      <c r="H454" s="109">
        <v>35000</v>
      </c>
    </row>
    <row r="455" spans="1:8" x14ac:dyDescent="0.25">
      <c r="C455">
        <v>13999</v>
      </c>
      <c r="D455" t="s">
        <v>172</v>
      </c>
      <c r="E455" t="s">
        <v>13</v>
      </c>
      <c r="F455" s="109">
        <v>700000</v>
      </c>
      <c r="G455" s="109">
        <v>700000</v>
      </c>
      <c r="H455" s="109">
        <v>700000</v>
      </c>
    </row>
    <row r="456" spans="1:8" x14ac:dyDescent="0.25">
      <c r="B456" t="s">
        <v>7404</v>
      </c>
      <c r="D456"/>
      <c r="F456" s="109">
        <v>1859500</v>
      </c>
      <c r="G456" s="109">
        <v>1859500</v>
      </c>
      <c r="H456" s="109">
        <v>1859500</v>
      </c>
    </row>
    <row r="457" spans="1:8" ht="45" x14ac:dyDescent="0.25">
      <c r="A457" s="9" t="s">
        <v>7387</v>
      </c>
      <c r="B457" s="9"/>
      <c r="C457" s="9"/>
      <c r="E457" s="9"/>
      <c r="F457" s="109">
        <v>14751485</v>
      </c>
      <c r="G457" s="109">
        <v>13109484</v>
      </c>
      <c r="H457" s="109">
        <v>12293649</v>
      </c>
    </row>
    <row r="458" spans="1:8" x14ac:dyDescent="0.25">
      <c r="D458"/>
    </row>
    <row r="459" spans="1:8" x14ac:dyDescent="0.25">
      <c r="D459"/>
    </row>
    <row r="460" spans="1:8" x14ac:dyDescent="0.25">
      <c r="D460"/>
    </row>
    <row r="461" spans="1:8" x14ac:dyDescent="0.25">
      <c r="D461"/>
    </row>
    <row r="462" spans="1:8" x14ac:dyDescent="0.25">
      <c r="D462"/>
    </row>
    <row r="463" spans="1:8" x14ac:dyDescent="0.25">
      <c r="D463"/>
    </row>
    <row r="464" spans="1:8" x14ac:dyDescent="0.25">
      <c r="D464"/>
    </row>
    <row r="465" spans="4:4" x14ac:dyDescent="0.25">
      <c r="D465"/>
    </row>
    <row r="466" spans="4:4" x14ac:dyDescent="0.25">
      <c r="D466"/>
    </row>
    <row r="467" spans="4:4" x14ac:dyDescent="0.25">
      <c r="D467"/>
    </row>
    <row r="468" spans="4:4" x14ac:dyDescent="0.25">
      <c r="D468"/>
    </row>
    <row r="469" spans="4:4" x14ac:dyDescent="0.25">
      <c r="D469"/>
    </row>
    <row r="470" spans="4:4" x14ac:dyDescent="0.25">
      <c r="D470"/>
    </row>
    <row r="471" spans="4:4" x14ac:dyDescent="0.25">
      <c r="D471"/>
    </row>
    <row r="472" spans="4:4" x14ac:dyDescent="0.25">
      <c r="D472"/>
    </row>
    <row r="473" spans="4:4" x14ac:dyDescent="0.25">
      <c r="D473"/>
    </row>
    <row r="474" spans="4:4" x14ac:dyDescent="0.25">
      <c r="D474"/>
    </row>
    <row r="475" spans="4:4" x14ac:dyDescent="0.25">
      <c r="D475"/>
    </row>
    <row r="476" spans="4:4" x14ac:dyDescent="0.25">
      <c r="D476"/>
    </row>
    <row r="477" spans="4:4" x14ac:dyDescent="0.25">
      <c r="D477"/>
    </row>
    <row r="478" spans="4:4" x14ac:dyDescent="0.25">
      <c r="D478"/>
    </row>
    <row r="479" spans="4:4" x14ac:dyDescent="0.25">
      <c r="D479"/>
    </row>
    <row r="480" spans="4:4" x14ac:dyDescent="0.25">
      <c r="D480"/>
    </row>
    <row r="481" spans="4:4" x14ac:dyDescent="0.25">
      <c r="D481"/>
    </row>
    <row r="482" spans="4:4" x14ac:dyDescent="0.25">
      <c r="D482"/>
    </row>
    <row r="483" spans="4:4" x14ac:dyDescent="0.25">
      <c r="D483"/>
    </row>
    <row r="484" spans="4:4" x14ac:dyDescent="0.25">
      <c r="D484"/>
    </row>
    <row r="485" spans="4:4" x14ac:dyDescent="0.25">
      <c r="D485"/>
    </row>
    <row r="486" spans="4:4" x14ac:dyDescent="0.25">
      <c r="D486"/>
    </row>
    <row r="487" spans="4:4" x14ac:dyDescent="0.25">
      <c r="D487"/>
    </row>
    <row r="488" spans="4:4" x14ac:dyDescent="0.25">
      <c r="D488"/>
    </row>
    <row r="489" spans="4:4" x14ac:dyDescent="0.25">
      <c r="D489"/>
    </row>
    <row r="490" spans="4:4" x14ac:dyDescent="0.25">
      <c r="D490"/>
    </row>
    <row r="491" spans="4:4" x14ac:dyDescent="0.25">
      <c r="D491"/>
    </row>
    <row r="492" spans="4:4" x14ac:dyDescent="0.25">
      <c r="D492"/>
    </row>
    <row r="493" spans="4:4" x14ac:dyDescent="0.25">
      <c r="D493"/>
    </row>
    <row r="494" spans="4:4" x14ac:dyDescent="0.25">
      <c r="D494"/>
    </row>
    <row r="495" spans="4:4" x14ac:dyDescent="0.25">
      <c r="D495"/>
    </row>
    <row r="496" spans="4:4" x14ac:dyDescent="0.25">
      <c r="D496"/>
    </row>
    <row r="497" spans="4:4" x14ac:dyDescent="0.25">
      <c r="D497"/>
    </row>
    <row r="498" spans="4:4" x14ac:dyDescent="0.25">
      <c r="D498"/>
    </row>
    <row r="499" spans="4:4" x14ac:dyDescent="0.25">
      <c r="D499"/>
    </row>
    <row r="500" spans="4:4" x14ac:dyDescent="0.25">
      <c r="D500"/>
    </row>
    <row r="501" spans="4:4" x14ac:dyDescent="0.25">
      <c r="D501"/>
    </row>
    <row r="502" spans="4:4" x14ac:dyDescent="0.25">
      <c r="D502"/>
    </row>
    <row r="503" spans="4:4" x14ac:dyDescent="0.25">
      <c r="D503"/>
    </row>
    <row r="504" spans="4:4" x14ac:dyDescent="0.25">
      <c r="D504"/>
    </row>
    <row r="505" spans="4:4" x14ac:dyDescent="0.25">
      <c r="D505"/>
    </row>
    <row r="506" spans="4:4" x14ac:dyDescent="0.25">
      <c r="D506"/>
    </row>
    <row r="507" spans="4:4" x14ac:dyDescent="0.25">
      <c r="D507"/>
    </row>
    <row r="508" spans="4:4" x14ac:dyDescent="0.25">
      <c r="D508"/>
    </row>
    <row r="509" spans="4:4" x14ac:dyDescent="0.25">
      <c r="D509"/>
    </row>
    <row r="510" spans="4:4" x14ac:dyDescent="0.25">
      <c r="D510"/>
    </row>
    <row r="511" spans="4:4" x14ac:dyDescent="0.25">
      <c r="D511"/>
    </row>
    <row r="512" spans="4:4" x14ac:dyDescent="0.25">
      <c r="D512"/>
    </row>
    <row r="513" spans="4:4" x14ac:dyDescent="0.25">
      <c r="D513"/>
    </row>
    <row r="514" spans="4:4" x14ac:dyDescent="0.25">
      <c r="D514"/>
    </row>
    <row r="515" spans="4:4" x14ac:dyDescent="0.25">
      <c r="D515"/>
    </row>
    <row r="516" spans="4:4" x14ac:dyDescent="0.25">
      <c r="D516"/>
    </row>
    <row r="517" spans="4:4" x14ac:dyDescent="0.25">
      <c r="D517"/>
    </row>
    <row r="518" spans="4:4" x14ac:dyDescent="0.25">
      <c r="D518"/>
    </row>
    <row r="519" spans="4:4" x14ac:dyDescent="0.25">
      <c r="D519"/>
    </row>
    <row r="520" spans="4:4" x14ac:dyDescent="0.25">
      <c r="D520"/>
    </row>
    <row r="521" spans="4:4" x14ac:dyDescent="0.25">
      <c r="D521"/>
    </row>
    <row r="522" spans="4:4" x14ac:dyDescent="0.25">
      <c r="D522"/>
    </row>
    <row r="523" spans="4:4" x14ac:dyDescent="0.25">
      <c r="D523"/>
    </row>
    <row r="524" spans="4:4" x14ac:dyDescent="0.25">
      <c r="D524"/>
    </row>
    <row r="525" spans="4:4" x14ac:dyDescent="0.25">
      <c r="D525"/>
    </row>
    <row r="526" spans="4:4" x14ac:dyDescent="0.25">
      <c r="D526"/>
    </row>
    <row r="527" spans="4:4" x14ac:dyDescent="0.25">
      <c r="D527"/>
    </row>
    <row r="528" spans="4:4" x14ac:dyDescent="0.25">
      <c r="D528"/>
    </row>
    <row r="529" spans="4:4" x14ac:dyDescent="0.25">
      <c r="D529"/>
    </row>
    <row r="530" spans="4:4" x14ac:dyDescent="0.25">
      <c r="D530"/>
    </row>
    <row r="531" spans="4:4" x14ac:dyDescent="0.25">
      <c r="D531"/>
    </row>
    <row r="532" spans="4:4" x14ac:dyDescent="0.25">
      <c r="D532"/>
    </row>
    <row r="533" spans="4:4" x14ac:dyDescent="0.25">
      <c r="D533"/>
    </row>
    <row r="534" spans="4:4" x14ac:dyDescent="0.25">
      <c r="D534"/>
    </row>
    <row r="535" spans="4:4" x14ac:dyDescent="0.25">
      <c r="D535"/>
    </row>
    <row r="536" spans="4:4" x14ac:dyDescent="0.25">
      <c r="D536"/>
    </row>
    <row r="537" spans="4:4" x14ac:dyDescent="0.25">
      <c r="D537"/>
    </row>
    <row r="538" spans="4:4" x14ac:dyDescent="0.25">
      <c r="D538"/>
    </row>
    <row r="539" spans="4:4" x14ac:dyDescent="0.25">
      <c r="D539"/>
    </row>
    <row r="540" spans="4:4" x14ac:dyDescent="0.25">
      <c r="D540"/>
    </row>
    <row r="541" spans="4:4" x14ac:dyDescent="0.25">
      <c r="D541"/>
    </row>
    <row r="542" spans="4:4" x14ac:dyDescent="0.25">
      <c r="D542"/>
    </row>
    <row r="543" spans="4:4" x14ac:dyDescent="0.25">
      <c r="D543"/>
    </row>
    <row r="544" spans="4:4" x14ac:dyDescent="0.25">
      <c r="D544"/>
    </row>
    <row r="545" spans="4:4" x14ac:dyDescent="0.25">
      <c r="D545"/>
    </row>
    <row r="546" spans="4:4" x14ac:dyDescent="0.25">
      <c r="D546"/>
    </row>
    <row r="547" spans="4:4" x14ac:dyDescent="0.25">
      <c r="D547"/>
    </row>
    <row r="548" spans="4:4" x14ac:dyDescent="0.25">
      <c r="D548"/>
    </row>
    <row r="549" spans="4:4" x14ac:dyDescent="0.25">
      <c r="D549"/>
    </row>
    <row r="550" spans="4:4" x14ac:dyDescent="0.25">
      <c r="D550"/>
    </row>
    <row r="551" spans="4:4" x14ac:dyDescent="0.25">
      <c r="D551"/>
    </row>
    <row r="552" spans="4:4" x14ac:dyDescent="0.25">
      <c r="D552"/>
    </row>
    <row r="553" spans="4:4" x14ac:dyDescent="0.25">
      <c r="D553"/>
    </row>
    <row r="554" spans="4:4" x14ac:dyDescent="0.25">
      <c r="D554"/>
    </row>
    <row r="555" spans="4:4" x14ac:dyDescent="0.25">
      <c r="D555"/>
    </row>
    <row r="556" spans="4:4" x14ac:dyDescent="0.25">
      <c r="D556"/>
    </row>
    <row r="557" spans="4:4" x14ac:dyDescent="0.25">
      <c r="D557"/>
    </row>
    <row r="558" spans="4:4" x14ac:dyDescent="0.25">
      <c r="D558"/>
    </row>
    <row r="559" spans="4:4" x14ac:dyDescent="0.25">
      <c r="D559"/>
    </row>
    <row r="560" spans="4:4" x14ac:dyDescent="0.25">
      <c r="D560"/>
    </row>
    <row r="561" spans="4:4" x14ac:dyDescent="0.25">
      <c r="D561"/>
    </row>
    <row r="562" spans="4:4" x14ac:dyDescent="0.25">
      <c r="D562"/>
    </row>
    <row r="563" spans="4:4" x14ac:dyDescent="0.25">
      <c r="D563"/>
    </row>
    <row r="564" spans="4:4" x14ac:dyDescent="0.25">
      <c r="D564"/>
    </row>
    <row r="565" spans="4:4" x14ac:dyDescent="0.25">
      <c r="D565"/>
    </row>
    <row r="566" spans="4:4" x14ac:dyDescent="0.25">
      <c r="D566"/>
    </row>
    <row r="567" spans="4:4" x14ac:dyDescent="0.25">
      <c r="D567"/>
    </row>
    <row r="568" spans="4:4" x14ac:dyDescent="0.25">
      <c r="D568"/>
    </row>
    <row r="569" spans="4:4" x14ac:dyDescent="0.25">
      <c r="D569"/>
    </row>
    <row r="570" spans="4:4" x14ac:dyDescent="0.25">
      <c r="D570"/>
    </row>
    <row r="571" spans="4:4" x14ac:dyDescent="0.25">
      <c r="D571"/>
    </row>
    <row r="572" spans="4:4" x14ac:dyDescent="0.25">
      <c r="D572"/>
    </row>
    <row r="573" spans="4:4" x14ac:dyDescent="0.25">
      <c r="D573"/>
    </row>
    <row r="574" spans="4:4" x14ac:dyDescent="0.25">
      <c r="D574"/>
    </row>
    <row r="575" spans="4:4" x14ac:dyDescent="0.25">
      <c r="D575"/>
    </row>
    <row r="576" spans="4:4" x14ac:dyDescent="0.25">
      <c r="D576"/>
    </row>
    <row r="577" spans="4:4" x14ac:dyDescent="0.25">
      <c r="D577"/>
    </row>
    <row r="578" spans="4:4" x14ac:dyDescent="0.25">
      <c r="D578"/>
    </row>
    <row r="579" spans="4:4" x14ac:dyDescent="0.25">
      <c r="D579"/>
    </row>
    <row r="580" spans="4:4" x14ac:dyDescent="0.25">
      <c r="D580"/>
    </row>
    <row r="581" spans="4:4" x14ac:dyDescent="0.25">
      <c r="D581"/>
    </row>
    <row r="582" spans="4:4" x14ac:dyDescent="0.25">
      <c r="D582"/>
    </row>
    <row r="583" spans="4:4" x14ac:dyDescent="0.25">
      <c r="D583"/>
    </row>
    <row r="584" spans="4:4" x14ac:dyDescent="0.25">
      <c r="D584"/>
    </row>
    <row r="585" spans="4:4" x14ac:dyDescent="0.25">
      <c r="D585"/>
    </row>
    <row r="586" spans="4:4" x14ac:dyDescent="0.25">
      <c r="D586"/>
    </row>
    <row r="587" spans="4:4" x14ac:dyDescent="0.25">
      <c r="D587"/>
    </row>
    <row r="588" spans="4:4" x14ac:dyDescent="0.25">
      <c r="D588"/>
    </row>
    <row r="589" spans="4:4" x14ac:dyDescent="0.25">
      <c r="D589"/>
    </row>
    <row r="590" spans="4:4" x14ac:dyDescent="0.25">
      <c r="D590"/>
    </row>
    <row r="591" spans="4:4" x14ac:dyDescent="0.25">
      <c r="D591"/>
    </row>
    <row r="592" spans="4:4" x14ac:dyDescent="0.25">
      <c r="D592"/>
    </row>
    <row r="593" spans="4:4" x14ac:dyDescent="0.25">
      <c r="D593"/>
    </row>
    <row r="594" spans="4:4" x14ac:dyDescent="0.25">
      <c r="D594"/>
    </row>
    <row r="595" spans="4:4" x14ac:dyDescent="0.25">
      <c r="D595"/>
    </row>
    <row r="596" spans="4:4" x14ac:dyDescent="0.25">
      <c r="D596"/>
    </row>
    <row r="597" spans="4:4" x14ac:dyDescent="0.25">
      <c r="D597"/>
    </row>
    <row r="598" spans="4:4" x14ac:dyDescent="0.25">
      <c r="D598"/>
    </row>
    <row r="599" spans="4:4" x14ac:dyDescent="0.25">
      <c r="D599"/>
    </row>
    <row r="600" spans="4:4" x14ac:dyDescent="0.25">
      <c r="D600"/>
    </row>
    <row r="601" spans="4:4" x14ac:dyDescent="0.25">
      <c r="D601"/>
    </row>
    <row r="602" spans="4:4" x14ac:dyDescent="0.25">
      <c r="D602"/>
    </row>
    <row r="603" spans="4:4" x14ac:dyDescent="0.25">
      <c r="D603"/>
    </row>
    <row r="604" spans="4:4" x14ac:dyDescent="0.25">
      <c r="D604"/>
    </row>
    <row r="605" spans="4:4" x14ac:dyDescent="0.25">
      <c r="D605"/>
    </row>
    <row r="606" spans="4:4" x14ac:dyDescent="0.25">
      <c r="D606"/>
    </row>
    <row r="607" spans="4:4" x14ac:dyDescent="0.25">
      <c r="D607"/>
    </row>
    <row r="608" spans="4:4" x14ac:dyDescent="0.25">
      <c r="D608"/>
    </row>
    <row r="609" spans="4:4" x14ac:dyDescent="0.25">
      <c r="D609"/>
    </row>
    <row r="610" spans="4:4" x14ac:dyDescent="0.25">
      <c r="D610"/>
    </row>
    <row r="611" spans="4:4" x14ac:dyDescent="0.25">
      <c r="D611"/>
    </row>
    <row r="612" spans="4:4" x14ac:dyDescent="0.25">
      <c r="D612"/>
    </row>
    <row r="613" spans="4:4" x14ac:dyDescent="0.25">
      <c r="D613"/>
    </row>
    <row r="614" spans="4:4" x14ac:dyDescent="0.25">
      <c r="D614"/>
    </row>
    <row r="615" spans="4:4" x14ac:dyDescent="0.25">
      <c r="D615"/>
    </row>
    <row r="616" spans="4:4" x14ac:dyDescent="0.25">
      <c r="D616"/>
    </row>
    <row r="617" spans="4:4" x14ac:dyDescent="0.25">
      <c r="D617"/>
    </row>
    <row r="618" spans="4:4" x14ac:dyDescent="0.25">
      <c r="D618"/>
    </row>
    <row r="619" spans="4:4" x14ac:dyDescent="0.25">
      <c r="D619"/>
    </row>
    <row r="620" spans="4:4" x14ac:dyDescent="0.25">
      <c r="D620"/>
    </row>
    <row r="621" spans="4:4" x14ac:dyDescent="0.25">
      <c r="D621"/>
    </row>
    <row r="622" spans="4:4" x14ac:dyDescent="0.25">
      <c r="D622"/>
    </row>
    <row r="623" spans="4:4" x14ac:dyDescent="0.25">
      <c r="D623"/>
    </row>
    <row r="624" spans="4:4" x14ac:dyDescent="0.25">
      <c r="D624"/>
    </row>
    <row r="625" spans="4:4" x14ac:dyDescent="0.25">
      <c r="D625"/>
    </row>
    <row r="626" spans="4:4" x14ac:dyDescent="0.25">
      <c r="D626"/>
    </row>
    <row r="627" spans="4:4" x14ac:dyDescent="0.25">
      <c r="D627"/>
    </row>
    <row r="628" spans="4:4" x14ac:dyDescent="0.25">
      <c r="D628"/>
    </row>
    <row r="629" spans="4:4" x14ac:dyDescent="0.25">
      <c r="D629"/>
    </row>
    <row r="630" spans="4:4" x14ac:dyDescent="0.25">
      <c r="D630"/>
    </row>
    <row r="631" spans="4:4" x14ac:dyDescent="0.25">
      <c r="D631"/>
    </row>
    <row r="632" spans="4:4" x14ac:dyDescent="0.25">
      <c r="D632"/>
    </row>
    <row r="633" spans="4:4" x14ac:dyDescent="0.25">
      <c r="D633"/>
    </row>
    <row r="634" spans="4:4" x14ac:dyDescent="0.25">
      <c r="D634"/>
    </row>
    <row r="635" spans="4:4" x14ac:dyDescent="0.25">
      <c r="D635"/>
    </row>
    <row r="636" spans="4:4" x14ac:dyDescent="0.25">
      <c r="D636"/>
    </row>
    <row r="637" spans="4:4" x14ac:dyDescent="0.25">
      <c r="D637"/>
    </row>
    <row r="638" spans="4:4" x14ac:dyDescent="0.25">
      <c r="D638"/>
    </row>
    <row r="639" spans="4:4" x14ac:dyDescent="0.25">
      <c r="D639"/>
    </row>
    <row r="640" spans="4:4" x14ac:dyDescent="0.25">
      <c r="D640"/>
    </row>
    <row r="641" spans="4:4" x14ac:dyDescent="0.25">
      <c r="D641"/>
    </row>
    <row r="642" spans="4:4" x14ac:dyDescent="0.25">
      <c r="D642"/>
    </row>
    <row r="643" spans="4:4" x14ac:dyDescent="0.25">
      <c r="D643"/>
    </row>
    <row r="644" spans="4:4" x14ac:dyDescent="0.25">
      <c r="D644"/>
    </row>
    <row r="645" spans="4:4" x14ac:dyDescent="0.25">
      <c r="D645"/>
    </row>
    <row r="646" spans="4:4" x14ac:dyDescent="0.25">
      <c r="D646"/>
    </row>
    <row r="647" spans="4:4" x14ac:dyDescent="0.25">
      <c r="D647"/>
    </row>
    <row r="648" spans="4:4" x14ac:dyDescent="0.25">
      <c r="D648"/>
    </row>
    <row r="649" spans="4:4" x14ac:dyDescent="0.25">
      <c r="D649"/>
    </row>
    <row r="650" spans="4:4" x14ac:dyDescent="0.25">
      <c r="D650"/>
    </row>
    <row r="651" spans="4:4" x14ac:dyDescent="0.25">
      <c r="D651"/>
    </row>
    <row r="652" spans="4:4" x14ac:dyDescent="0.25">
      <c r="D652"/>
    </row>
    <row r="653" spans="4:4" x14ac:dyDescent="0.25">
      <c r="D653"/>
    </row>
    <row r="654" spans="4:4" x14ac:dyDescent="0.25">
      <c r="D654"/>
    </row>
    <row r="655" spans="4:4" x14ac:dyDescent="0.25">
      <c r="D655"/>
    </row>
    <row r="656" spans="4:4" x14ac:dyDescent="0.25">
      <c r="D656"/>
    </row>
    <row r="657" spans="4:4" x14ac:dyDescent="0.25">
      <c r="D657"/>
    </row>
    <row r="658" spans="4:4" x14ac:dyDescent="0.25">
      <c r="D658"/>
    </row>
    <row r="659" spans="4:4" x14ac:dyDescent="0.25">
      <c r="D659"/>
    </row>
    <row r="660" spans="4:4" x14ac:dyDescent="0.25">
      <c r="D660"/>
    </row>
    <row r="661" spans="4:4" x14ac:dyDescent="0.25">
      <c r="D661"/>
    </row>
    <row r="662" spans="4:4" x14ac:dyDescent="0.25">
      <c r="D662"/>
    </row>
    <row r="663" spans="4:4" x14ac:dyDescent="0.25">
      <c r="D663"/>
    </row>
    <row r="664" spans="4:4" x14ac:dyDescent="0.25">
      <c r="D664"/>
    </row>
    <row r="665" spans="4:4" x14ac:dyDescent="0.25">
      <c r="D665"/>
    </row>
    <row r="666" spans="4:4" x14ac:dyDescent="0.25">
      <c r="D666"/>
    </row>
    <row r="667" spans="4:4" x14ac:dyDescent="0.25">
      <c r="D667"/>
    </row>
    <row r="668" spans="4:4" x14ac:dyDescent="0.25">
      <c r="D668"/>
    </row>
    <row r="669" spans="4:4" x14ac:dyDescent="0.25">
      <c r="D669"/>
    </row>
    <row r="670" spans="4:4" x14ac:dyDescent="0.25">
      <c r="D670"/>
    </row>
    <row r="671" spans="4:4" x14ac:dyDescent="0.25">
      <c r="D671"/>
    </row>
    <row r="672" spans="4:4" x14ac:dyDescent="0.25">
      <c r="D672"/>
    </row>
    <row r="673" spans="4:4" x14ac:dyDescent="0.25">
      <c r="D673"/>
    </row>
    <row r="674" spans="4:4" x14ac:dyDescent="0.25">
      <c r="D674"/>
    </row>
    <row r="675" spans="4:4" x14ac:dyDescent="0.25">
      <c r="D675"/>
    </row>
    <row r="676" spans="4:4" x14ac:dyDescent="0.25">
      <c r="D676"/>
    </row>
    <row r="677" spans="4:4" x14ac:dyDescent="0.25">
      <c r="D677"/>
    </row>
    <row r="678" spans="4:4" x14ac:dyDescent="0.25">
      <c r="D678"/>
    </row>
    <row r="679" spans="4:4" x14ac:dyDescent="0.25">
      <c r="D679"/>
    </row>
    <row r="680" spans="4:4" x14ac:dyDescent="0.25">
      <c r="D680"/>
    </row>
    <row r="681" spans="4:4" x14ac:dyDescent="0.25">
      <c r="D681"/>
    </row>
    <row r="682" spans="4:4" x14ac:dyDescent="0.25">
      <c r="D682"/>
    </row>
    <row r="683" spans="4:4" x14ac:dyDescent="0.25">
      <c r="D683"/>
    </row>
    <row r="684" spans="4:4" x14ac:dyDescent="0.25">
      <c r="D684"/>
    </row>
    <row r="685" spans="4:4" x14ac:dyDescent="0.25">
      <c r="D685"/>
    </row>
    <row r="686" spans="4:4" x14ac:dyDescent="0.25">
      <c r="D686"/>
    </row>
    <row r="687" spans="4:4" x14ac:dyDescent="0.25">
      <c r="D687"/>
    </row>
    <row r="688" spans="4:4" x14ac:dyDescent="0.25">
      <c r="D688"/>
    </row>
    <row r="689" spans="4:4" x14ac:dyDescent="0.25">
      <c r="D689"/>
    </row>
    <row r="690" spans="4:4" x14ac:dyDescent="0.25">
      <c r="D690"/>
    </row>
    <row r="691" spans="4:4" x14ac:dyDescent="0.25">
      <c r="D691"/>
    </row>
    <row r="692" spans="4:4" x14ac:dyDescent="0.25">
      <c r="D692"/>
    </row>
    <row r="693" spans="4:4" x14ac:dyDescent="0.25">
      <c r="D693"/>
    </row>
    <row r="694" spans="4:4" x14ac:dyDescent="0.25">
      <c r="D694"/>
    </row>
    <row r="695" spans="4:4" x14ac:dyDescent="0.25">
      <c r="D695"/>
    </row>
    <row r="696" spans="4:4" x14ac:dyDescent="0.25">
      <c r="D696"/>
    </row>
    <row r="697" spans="4:4" x14ac:dyDescent="0.25">
      <c r="D697"/>
    </row>
    <row r="698" spans="4:4" x14ac:dyDescent="0.25">
      <c r="D698"/>
    </row>
    <row r="699" spans="4:4" x14ac:dyDescent="0.25">
      <c r="D699"/>
    </row>
    <row r="700" spans="4:4" x14ac:dyDescent="0.25">
      <c r="D700"/>
    </row>
    <row r="701" spans="4:4" x14ac:dyDescent="0.25">
      <c r="D701"/>
    </row>
    <row r="702" spans="4:4" x14ac:dyDescent="0.25">
      <c r="D702"/>
    </row>
    <row r="703" spans="4:4" x14ac:dyDescent="0.25">
      <c r="D703"/>
    </row>
    <row r="704" spans="4:4" x14ac:dyDescent="0.25">
      <c r="D704"/>
    </row>
    <row r="705" spans="4:4" x14ac:dyDescent="0.25">
      <c r="D705"/>
    </row>
    <row r="706" spans="4:4" x14ac:dyDescent="0.25">
      <c r="D706"/>
    </row>
    <row r="707" spans="4:4" x14ac:dyDescent="0.25">
      <c r="D707"/>
    </row>
    <row r="708" spans="4:4" x14ac:dyDescent="0.25">
      <c r="D708"/>
    </row>
    <row r="709" spans="4:4" x14ac:dyDescent="0.25">
      <c r="D709"/>
    </row>
    <row r="710" spans="4:4" x14ac:dyDescent="0.25">
      <c r="D710"/>
    </row>
    <row r="711" spans="4:4" x14ac:dyDescent="0.25">
      <c r="D711"/>
    </row>
    <row r="712" spans="4:4" x14ac:dyDescent="0.25">
      <c r="D712"/>
    </row>
    <row r="713" spans="4:4" x14ac:dyDescent="0.25">
      <c r="D713"/>
    </row>
    <row r="714" spans="4:4" x14ac:dyDescent="0.25">
      <c r="D714"/>
    </row>
    <row r="715" spans="4:4" x14ac:dyDescent="0.25">
      <c r="D715"/>
    </row>
    <row r="716" spans="4:4" x14ac:dyDescent="0.25">
      <c r="D716"/>
    </row>
    <row r="717" spans="4:4" x14ac:dyDescent="0.25">
      <c r="D717"/>
    </row>
    <row r="718" spans="4:4" x14ac:dyDescent="0.25">
      <c r="D718"/>
    </row>
    <row r="719" spans="4:4" x14ac:dyDescent="0.25">
      <c r="D719"/>
    </row>
    <row r="720" spans="4:4" x14ac:dyDescent="0.25">
      <c r="D720"/>
    </row>
    <row r="721" spans="4:4" x14ac:dyDescent="0.25">
      <c r="D721"/>
    </row>
    <row r="722" spans="4:4" x14ac:dyDescent="0.25">
      <c r="D722"/>
    </row>
    <row r="723" spans="4:4" x14ac:dyDescent="0.25">
      <c r="D723"/>
    </row>
    <row r="724" spans="4:4" x14ac:dyDescent="0.25">
      <c r="D724"/>
    </row>
    <row r="725" spans="4:4" x14ac:dyDescent="0.25">
      <c r="D725"/>
    </row>
    <row r="726" spans="4:4" x14ac:dyDescent="0.25">
      <c r="D726"/>
    </row>
    <row r="727" spans="4:4" x14ac:dyDescent="0.25">
      <c r="D727"/>
    </row>
    <row r="728" spans="4:4" x14ac:dyDescent="0.25">
      <c r="D728"/>
    </row>
    <row r="729" spans="4:4" x14ac:dyDescent="0.25">
      <c r="D729"/>
    </row>
    <row r="730" spans="4:4" x14ac:dyDescent="0.25">
      <c r="D730"/>
    </row>
    <row r="731" spans="4:4" x14ac:dyDescent="0.25">
      <c r="D731"/>
    </row>
    <row r="732" spans="4:4" x14ac:dyDescent="0.25">
      <c r="D732"/>
    </row>
    <row r="733" spans="4:4" x14ac:dyDescent="0.25">
      <c r="D733"/>
    </row>
    <row r="734" spans="4:4" x14ac:dyDescent="0.25">
      <c r="D734"/>
    </row>
    <row r="735" spans="4:4" x14ac:dyDescent="0.25">
      <c r="D735"/>
    </row>
    <row r="736" spans="4:4" x14ac:dyDescent="0.25">
      <c r="D736"/>
    </row>
    <row r="737" spans="4:4" x14ac:dyDescent="0.25">
      <c r="D737"/>
    </row>
    <row r="738" spans="4:4" x14ac:dyDescent="0.25">
      <c r="D738"/>
    </row>
    <row r="739" spans="4:4" x14ac:dyDescent="0.25">
      <c r="D739"/>
    </row>
    <row r="740" spans="4:4" x14ac:dyDescent="0.25">
      <c r="D740"/>
    </row>
    <row r="741" spans="4:4" x14ac:dyDescent="0.25">
      <c r="D741"/>
    </row>
    <row r="742" spans="4:4" x14ac:dyDescent="0.25">
      <c r="D742"/>
    </row>
    <row r="743" spans="4:4" x14ac:dyDescent="0.25">
      <c r="D743"/>
    </row>
    <row r="744" spans="4:4" x14ac:dyDescent="0.25">
      <c r="D744"/>
    </row>
    <row r="745" spans="4:4" x14ac:dyDescent="0.25">
      <c r="D745"/>
    </row>
    <row r="746" spans="4:4" x14ac:dyDescent="0.25">
      <c r="D746"/>
    </row>
    <row r="747" spans="4:4" x14ac:dyDescent="0.25">
      <c r="D747"/>
    </row>
    <row r="748" spans="4:4" x14ac:dyDescent="0.25">
      <c r="D748"/>
    </row>
    <row r="749" spans="4:4" x14ac:dyDescent="0.25">
      <c r="D749"/>
    </row>
    <row r="750" spans="4:4" x14ac:dyDescent="0.25">
      <c r="D750"/>
    </row>
    <row r="751" spans="4:4" x14ac:dyDescent="0.25">
      <c r="D751"/>
    </row>
    <row r="752" spans="4:4" x14ac:dyDescent="0.25">
      <c r="D752"/>
    </row>
    <row r="753" spans="4:4" x14ac:dyDescent="0.25">
      <c r="D753"/>
    </row>
    <row r="754" spans="4:4" x14ac:dyDescent="0.25">
      <c r="D754"/>
    </row>
    <row r="755" spans="4:4" x14ac:dyDescent="0.25">
      <c r="D755"/>
    </row>
    <row r="756" spans="4:4" x14ac:dyDescent="0.25">
      <c r="D756"/>
    </row>
    <row r="757" spans="4:4" x14ac:dyDescent="0.25">
      <c r="D757"/>
    </row>
    <row r="758" spans="4:4" x14ac:dyDescent="0.25">
      <c r="D758"/>
    </row>
    <row r="759" spans="4:4" x14ac:dyDescent="0.25">
      <c r="D759"/>
    </row>
    <row r="760" spans="4:4" x14ac:dyDescent="0.25">
      <c r="D760"/>
    </row>
    <row r="761" spans="4:4" x14ac:dyDescent="0.25">
      <c r="D761"/>
    </row>
    <row r="762" spans="4:4" x14ac:dyDescent="0.25">
      <c r="D762"/>
    </row>
    <row r="763" spans="4:4" x14ac:dyDescent="0.25">
      <c r="D763"/>
    </row>
    <row r="764" spans="4:4" x14ac:dyDescent="0.25">
      <c r="D764"/>
    </row>
    <row r="765" spans="4:4" x14ac:dyDescent="0.25">
      <c r="D765"/>
    </row>
    <row r="766" spans="4:4" x14ac:dyDescent="0.25">
      <c r="D766"/>
    </row>
    <row r="767" spans="4:4" x14ac:dyDescent="0.25">
      <c r="D767"/>
    </row>
    <row r="768" spans="4:4" x14ac:dyDescent="0.25">
      <c r="D768"/>
    </row>
    <row r="769" spans="4:4" x14ac:dyDescent="0.25">
      <c r="D769"/>
    </row>
    <row r="770" spans="4:4" x14ac:dyDescent="0.25">
      <c r="D770"/>
    </row>
    <row r="771" spans="4:4" x14ac:dyDescent="0.25">
      <c r="D771"/>
    </row>
    <row r="772" spans="4:4" x14ac:dyDescent="0.25">
      <c r="D772"/>
    </row>
    <row r="773" spans="4:4" x14ac:dyDescent="0.25">
      <c r="D773"/>
    </row>
    <row r="774" spans="4:4" x14ac:dyDescent="0.25">
      <c r="D774"/>
    </row>
    <row r="775" spans="4:4" x14ac:dyDescent="0.25">
      <c r="D775"/>
    </row>
    <row r="776" spans="4:4" x14ac:dyDescent="0.25">
      <c r="D776"/>
    </row>
    <row r="777" spans="4:4" x14ac:dyDescent="0.25">
      <c r="D777"/>
    </row>
    <row r="778" spans="4:4" x14ac:dyDescent="0.25">
      <c r="D778"/>
    </row>
    <row r="779" spans="4:4" x14ac:dyDescent="0.25">
      <c r="D779"/>
    </row>
    <row r="780" spans="4:4" x14ac:dyDescent="0.25">
      <c r="D780"/>
    </row>
    <row r="781" spans="4:4" x14ac:dyDescent="0.25">
      <c r="D781"/>
    </row>
    <row r="782" spans="4:4" x14ac:dyDescent="0.25">
      <c r="D782"/>
    </row>
    <row r="783" spans="4:4" x14ac:dyDescent="0.25">
      <c r="D783"/>
    </row>
    <row r="784" spans="4:4" x14ac:dyDescent="0.25">
      <c r="D784"/>
    </row>
    <row r="785" spans="4:4" x14ac:dyDescent="0.25">
      <c r="D785"/>
    </row>
    <row r="786" spans="4:4" x14ac:dyDescent="0.25">
      <c r="D786"/>
    </row>
    <row r="787" spans="4:4" x14ac:dyDescent="0.25">
      <c r="D787"/>
    </row>
    <row r="788" spans="4:4" x14ac:dyDescent="0.25">
      <c r="D788"/>
    </row>
    <row r="789" spans="4:4" x14ac:dyDescent="0.25">
      <c r="D789"/>
    </row>
    <row r="790" spans="4:4" x14ac:dyDescent="0.25">
      <c r="D790"/>
    </row>
    <row r="791" spans="4:4" x14ac:dyDescent="0.25">
      <c r="D791"/>
    </row>
    <row r="792" spans="4:4" x14ac:dyDescent="0.25">
      <c r="D792"/>
    </row>
    <row r="793" spans="4:4" x14ac:dyDescent="0.25">
      <c r="D793"/>
    </row>
    <row r="794" spans="4:4" x14ac:dyDescent="0.25">
      <c r="D794"/>
    </row>
    <row r="795" spans="4:4" x14ac:dyDescent="0.25">
      <c r="D795"/>
    </row>
    <row r="796" spans="4:4" x14ac:dyDescent="0.25">
      <c r="D796"/>
    </row>
    <row r="797" spans="4:4" x14ac:dyDescent="0.25">
      <c r="D797"/>
    </row>
    <row r="798" spans="4:4" x14ac:dyDescent="0.25">
      <c r="D798"/>
    </row>
    <row r="799" spans="4:4" x14ac:dyDescent="0.25">
      <c r="D799"/>
    </row>
    <row r="800" spans="4:4" x14ac:dyDescent="0.25">
      <c r="D800"/>
    </row>
    <row r="801" spans="4:4" x14ac:dyDescent="0.25">
      <c r="D801"/>
    </row>
    <row r="802" spans="4:4" x14ac:dyDescent="0.25">
      <c r="D802"/>
    </row>
    <row r="803" spans="4:4" x14ac:dyDescent="0.25">
      <c r="D803"/>
    </row>
    <row r="804" spans="4:4" x14ac:dyDescent="0.25">
      <c r="D804"/>
    </row>
    <row r="805" spans="4:4" x14ac:dyDescent="0.25">
      <c r="D805"/>
    </row>
    <row r="806" spans="4:4" x14ac:dyDescent="0.25">
      <c r="D806"/>
    </row>
    <row r="807" spans="4:4" x14ac:dyDescent="0.25">
      <c r="D807"/>
    </row>
  </sheetData>
  <pageMargins left="0.23622047244094491" right="0.23622047244094491" top="0.47244094488188981" bottom="0.47244094488188981" header="0.31496062992125984" footer="0.15748031496062992"/>
  <pageSetup paperSize="9" scale="72" fitToHeight="0" orientation="landscape" r:id="rId2"/>
  <headerFooter>
    <oddHeader>&amp;LUscite 2022-2023-2024&amp;R&amp;P di &amp;N</oddHeader>
    <oddFooter>&amp;Rprint: &amp;D -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</sheetPr>
  <dimension ref="A1:I100"/>
  <sheetViews>
    <sheetView topLeftCell="E46" workbookViewId="0">
      <selection activeCell="E25" sqref="E25"/>
    </sheetView>
  </sheetViews>
  <sheetFormatPr defaultColWidth="9.140625" defaultRowHeight="13.7" customHeight="1" x14ac:dyDescent="0.25"/>
  <cols>
    <col min="1" max="1" width="11.5703125" customWidth="1"/>
    <col min="2" max="2" width="49.85546875" customWidth="1"/>
    <col min="4" max="4" width="13.5703125" customWidth="1"/>
    <col min="5" max="5" width="12" customWidth="1"/>
    <col min="6" max="6" width="71.85546875" customWidth="1"/>
    <col min="9" max="9" width="48.85546875" bestFit="1" customWidth="1"/>
  </cols>
  <sheetData>
    <row r="1" spans="1:9" ht="13.7" customHeight="1" thickBot="1" x14ac:dyDescent="0.3">
      <c r="A1" t="s">
        <v>178</v>
      </c>
      <c r="B1" t="s">
        <v>179</v>
      </c>
      <c r="D1" t="s">
        <v>180</v>
      </c>
      <c r="E1" t="s">
        <v>889</v>
      </c>
      <c r="F1" t="s">
        <v>181</v>
      </c>
      <c r="H1" t="s">
        <v>182</v>
      </c>
      <c r="I1" t="s">
        <v>890</v>
      </c>
    </row>
    <row r="2" spans="1:9" ht="13.7" customHeight="1" thickBot="1" x14ac:dyDescent="0.3">
      <c r="A2" s="18">
        <v>1</v>
      </c>
      <c r="B2" s="18" t="s">
        <v>891</v>
      </c>
      <c r="D2" s="19">
        <v>101</v>
      </c>
      <c r="E2" s="20">
        <v>1</v>
      </c>
      <c r="F2" s="20" t="s">
        <v>892</v>
      </c>
      <c r="H2">
        <v>1</v>
      </c>
      <c r="I2" t="s">
        <v>893</v>
      </c>
    </row>
    <row r="3" spans="1:9" ht="13.7" customHeight="1" thickBot="1" x14ac:dyDescent="0.3">
      <c r="A3" s="21">
        <v>2</v>
      </c>
      <c r="B3" s="21" t="s">
        <v>894</v>
      </c>
      <c r="D3" s="19">
        <v>102</v>
      </c>
      <c r="E3" s="20">
        <v>2</v>
      </c>
      <c r="F3" s="20" t="s">
        <v>895</v>
      </c>
      <c r="H3">
        <v>2</v>
      </c>
      <c r="I3" t="s">
        <v>896</v>
      </c>
    </row>
    <row r="4" spans="1:9" ht="13.7" customHeight="1" thickBot="1" x14ac:dyDescent="0.3">
      <c r="A4" s="21">
        <v>3</v>
      </c>
      <c r="B4" s="21" t="s">
        <v>897</v>
      </c>
      <c r="D4" s="19">
        <v>103</v>
      </c>
      <c r="E4" s="20">
        <v>3</v>
      </c>
      <c r="F4" s="20" t="s">
        <v>898</v>
      </c>
      <c r="H4">
        <v>3</v>
      </c>
      <c r="I4" t="s">
        <v>899</v>
      </c>
    </row>
    <row r="5" spans="1:9" ht="13.7" customHeight="1" thickBot="1" x14ac:dyDescent="0.3">
      <c r="A5" s="21">
        <v>4</v>
      </c>
      <c r="B5" s="21" t="s">
        <v>900</v>
      </c>
      <c r="D5" s="19">
        <v>104</v>
      </c>
      <c r="E5" s="20">
        <v>4</v>
      </c>
      <c r="F5" s="20" t="s">
        <v>901</v>
      </c>
      <c r="H5">
        <v>4</v>
      </c>
      <c r="I5" t="s">
        <v>902</v>
      </c>
    </row>
    <row r="6" spans="1:9" ht="13.7" customHeight="1" thickBot="1" x14ac:dyDescent="0.3">
      <c r="A6" s="21">
        <v>5</v>
      </c>
      <c r="B6" s="21" t="s">
        <v>903</v>
      </c>
      <c r="D6" s="19">
        <v>105</v>
      </c>
      <c r="E6" s="20">
        <v>5</v>
      </c>
      <c r="F6" s="20" t="s">
        <v>904</v>
      </c>
      <c r="H6">
        <v>5</v>
      </c>
      <c r="I6" t="s">
        <v>905</v>
      </c>
    </row>
    <row r="7" spans="1:9" ht="13.7" customHeight="1" thickBot="1" x14ac:dyDescent="0.3">
      <c r="A7" s="21">
        <v>6</v>
      </c>
      <c r="B7" s="21" t="s">
        <v>906</v>
      </c>
      <c r="D7" s="19">
        <v>106</v>
      </c>
      <c r="E7" s="20">
        <v>6</v>
      </c>
      <c r="F7" s="20" t="s">
        <v>907</v>
      </c>
      <c r="H7">
        <v>7</v>
      </c>
      <c r="I7" t="s">
        <v>908</v>
      </c>
    </row>
    <row r="8" spans="1:9" ht="13.7" customHeight="1" thickBot="1" x14ac:dyDescent="0.3">
      <c r="A8" s="21">
        <v>7</v>
      </c>
      <c r="B8" s="21" t="s">
        <v>909</v>
      </c>
      <c r="D8" s="19">
        <v>107</v>
      </c>
      <c r="E8" s="20">
        <v>7</v>
      </c>
      <c r="F8" s="20" t="s">
        <v>910</v>
      </c>
    </row>
    <row r="9" spans="1:9" ht="13.7" customHeight="1" thickBot="1" x14ac:dyDescent="0.3">
      <c r="A9" s="21">
        <v>8</v>
      </c>
      <c r="B9" s="21" t="s">
        <v>911</v>
      </c>
      <c r="D9" s="19">
        <v>108</v>
      </c>
      <c r="E9" s="20">
        <v>8</v>
      </c>
      <c r="F9" s="20" t="s">
        <v>912</v>
      </c>
    </row>
    <row r="10" spans="1:9" ht="13.7" customHeight="1" thickBot="1" x14ac:dyDescent="0.3">
      <c r="A10" s="21">
        <v>9</v>
      </c>
      <c r="B10" s="21" t="s">
        <v>913</v>
      </c>
      <c r="D10" s="19">
        <v>109</v>
      </c>
      <c r="E10" s="20">
        <v>9</v>
      </c>
      <c r="F10" s="20" t="s">
        <v>914</v>
      </c>
      <c r="H10" t="s">
        <v>7385</v>
      </c>
      <c r="I10" t="s">
        <v>7386</v>
      </c>
    </row>
    <row r="11" spans="1:9" ht="13.7" customHeight="1" thickBot="1" x14ac:dyDescent="0.3">
      <c r="A11" s="21">
        <v>10</v>
      </c>
      <c r="B11" s="21" t="s">
        <v>915</v>
      </c>
      <c r="D11" s="19">
        <v>110</v>
      </c>
      <c r="E11" s="20">
        <v>10</v>
      </c>
      <c r="F11" s="20" t="s">
        <v>916</v>
      </c>
      <c r="H11" t="s">
        <v>7375</v>
      </c>
      <c r="I11" s="100" t="s">
        <v>1029</v>
      </c>
    </row>
    <row r="12" spans="1:9" ht="13.7" customHeight="1" thickBot="1" x14ac:dyDescent="0.3">
      <c r="A12" s="21">
        <v>11</v>
      </c>
      <c r="B12" s="21" t="s">
        <v>917</v>
      </c>
      <c r="D12" s="19">
        <v>111</v>
      </c>
      <c r="E12" s="20">
        <v>11</v>
      </c>
      <c r="F12" s="20" t="s">
        <v>918</v>
      </c>
      <c r="H12" t="s">
        <v>7376</v>
      </c>
      <c r="I12" s="101" t="s">
        <v>1480</v>
      </c>
    </row>
    <row r="13" spans="1:9" ht="13.7" customHeight="1" thickBot="1" x14ac:dyDescent="0.3">
      <c r="A13" s="21">
        <v>12</v>
      </c>
      <c r="B13" s="21" t="s">
        <v>919</v>
      </c>
      <c r="D13" s="19">
        <v>112</v>
      </c>
      <c r="E13" s="20">
        <v>12</v>
      </c>
      <c r="F13" s="20" t="s">
        <v>920</v>
      </c>
      <c r="H13" t="s">
        <v>7377</v>
      </c>
      <c r="I13" s="101" t="s">
        <v>1611</v>
      </c>
    </row>
    <row r="14" spans="1:9" ht="13.7" customHeight="1" thickBot="1" x14ac:dyDescent="0.3">
      <c r="A14" s="21">
        <v>13</v>
      </c>
      <c r="B14" s="21" t="s">
        <v>921</v>
      </c>
      <c r="D14" s="19">
        <v>201</v>
      </c>
      <c r="E14" s="20">
        <v>1</v>
      </c>
      <c r="F14" s="20" t="s">
        <v>922</v>
      </c>
      <c r="H14" t="s">
        <v>7378</v>
      </c>
      <c r="I14" s="102" t="s">
        <v>1965</v>
      </c>
    </row>
    <row r="15" spans="1:9" ht="13.7" customHeight="1" thickBot="1" x14ac:dyDescent="0.3">
      <c r="A15" s="21">
        <v>14</v>
      </c>
      <c r="B15" s="21" t="s">
        <v>923</v>
      </c>
      <c r="D15" s="19">
        <v>202</v>
      </c>
      <c r="E15" s="20">
        <v>2</v>
      </c>
      <c r="F15" s="20" t="s">
        <v>924</v>
      </c>
      <c r="H15" t="s">
        <v>7379</v>
      </c>
      <c r="I15" s="102" t="s">
        <v>2785</v>
      </c>
    </row>
    <row r="16" spans="1:9" ht="13.7" customHeight="1" thickBot="1" x14ac:dyDescent="0.3">
      <c r="A16" s="21">
        <v>15</v>
      </c>
      <c r="B16" s="21" t="s">
        <v>925</v>
      </c>
      <c r="D16" s="19">
        <v>203</v>
      </c>
      <c r="E16" s="20">
        <v>3</v>
      </c>
      <c r="F16" s="20" t="s">
        <v>926</v>
      </c>
      <c r="H16" t="s">
        <v>7380</v>
      </c>
      <c r="I16" s="102" t="s">
        <v>3549</v>
      </c>
    </row>
    <row r="17" spans="1:9" ht="13.7" customHeight="1" thickBot="1" x14ac:dyDescent="0.3">
      <c r="A17" s="21">
        <v>16</v>
      </c>
      <c r="B17" s="21" t="s">
        <v>927</v>
      </c>
      <c r="D17" s="19">
        <v>301</v>
      </c>
      <c r="E17" s="20">
        <v>1</v>
      </c>
      <c r="F17" s="20" t="s">
        <v>928</v>
      </c>
      <c r="H17" t="s">
        <v>7381</v>
      </c>
      <c r="I17" s="101" t="s">
        <v>3903</v>
      </c>
    </row>
    <row r="18" spans="1:9" ht="13.7" customHeight="1" thickBot="1" x14ac:dyDescent="0.3">
      <c r="A18" s="21">
        <v>17</v>
      </c>
      <c r="B18" s="21" t="s">
        <v>929</v>
      </c>
      <c r="D18" s="19">
        <v>302</v>
      </c>
      <c r="E18" s="20">
        <v>2</v>
      </c>
      <c r="F18" s="20" t="s">
        <v>930</v>
      </c>
      <c r="H18" t="s">
        <v>7382</v>
      </c>
      <c r="I18" s="101" t="s">
        <v>3909</v>
      </c>
    </row>
    <row r="19" spans="1:9" ht="13.7" customHeight="1" thickBot="1" x14ac:dyDescent="0.3">
      <c r="A19" s="21">
        <v>18</v>
      </c>
      <c r="B19" s="21" t="s">
        <v>931</v>
      </c>
      <c r="D19" s="19">
        <v>303</v>
      </c>
      <c r="E19" s="20">
        <v>3</v>
      </c>
      <c r="F19" s="20" t="s">
        <v>926</v>
      </c>
    </row>
    <row r="20" spans="1:9" ht="13.7" customHeight="1" thickBot="1" x14ac:dyDescent="0.3">
      <c r="A20" s="21">
        <v>19</v>
      </c>
      <c r="B20" s="21" t="s">
        <v>932</v>
      </c>
      <c r="D20" s="19">
        <v>401</v>
      </c>
      <c r="E20" s="20">
        <v>1</v>
      </c>
      <c r="F20" s="20" t="s">
        <v>933</v>
      </c>
    </row>
    <row r="21" spans="1:9" ht="13.7" customHeight="1" thickBot="1" x14ac:dyDescent="0.3">
      <c r="A21" s="21">
        <v>20</v>
      </c>
      <c r="B21" s="21" t="s">
        <v>934</v>
      </c>
      <c r="D21" s="19">
        <v>402</v>
      </c>
      <c r="E21" s="20">
        <v>2</v>
      </c>
      <c r="F21" s="20" t="s">
        <v>935</v>
      </c>
    </row>
    <row r="22" spans="1:9" ht="13.7" customHeight="1" thickBot="1" x14ac:dyDescent="0.3">
      <c r="A22" s="21">
        <v>50</v>
      </c>
      <c r="B22" s="21" t="s">
        <v>936</v>
      </c>
      <c r="D22" s="19">
        <v>403</v>
      </c>
      <c r="E22" s="20">
        <v>3</v>
      </c>
      <c r="F22" s="20" t="s">
        <v>937</v>
      </c>
    </row>
    <row r="23" spans="1:9" ht="13.7" customHeight="1" thickBot="1" x14ac:dyDescent="0.3">
      <c r="A23" s="21">
        <v>60</v>
      </c>
      <c r="B23" s="21" t="s">
        <v>938</v>
      </c>
      <c r="D23" s="19">
        <v>404</v>
      </c>
      <c r="E23" s="20">
        <v>4</v>
      </c>
      <c r="F23" s="20" t="s">
        <v>939</v>
      </c>
    </row>
    <row r="24" spans="1:9" ht="13.7" customHeight="1" thickBot="1" x14ac:dyDescent="0.3">
      <c r="A24" s="22">
        <v>99</v>
      </c>
      <c r="B24" s="22" t="s">
        <v>940</v>
      </c>
      <c r="D24" s="19">
        <v>405</v>
      </c>
      <c r="E24" s="20">
        <v>5</v>
      </c>
      <c r="F24" s="20" t="s">
        <v>941</v>
      </c>
    </row>
    <row r="25" spans="1:9" ht="13.7" customHeight="1" thickBot="1" x14ac:dyDescent="0.3">
      <c r="D25" s="19">
        <v>406</v>
      </c>
      <c r="E25" s="20">
        <v>6</v>
      </c>
      <c r="F25" s="20" t="s">
        <v>942</v>
      </c>
    </row>
    <row r="26" spans="1:9" ht="13.7" customHeight="1" thickBot="1" x14ac:dyDescent="0.3">
      <c r="D26" s="19">
        <v>407</v>
      </c>
      <c r="E26" s="20">
        <v>7</v>
      </c>
      <c r="F26" s="20" t="s">
        <v>943</v>
      </c>
    </row>
    <row r="27" spans="1:9" ht="13.7" customHeight="1" thickBot="1" x14ac:dyDescent="0.3">
      <c r="D27" s="19">
        <v>408</v>
      </c>
      <c r="E27" s="20">
        <v>8</v>
      </c>
      <c r="F27" s="20" t="s">
        <v>944</v>
      </c>
    </row>
    <row r="28" spans="1:9" ht="13.7" customHeight="1" thickBot="1" x14ac:dyDescent="0.3">
      <c r="D28" s="19">
        <v>501</v>
      </c>
      <c r="E28" s="20">
        <v>1</v>
      </c>
      <c r="F28" s="20" t="s">
        <v>945</v>
      </c>
    </row>
    <row r="29" spans="1:9" ht="13.7" customHeight="1" thickBot="1" x14ac:dyDescent="0.3">
      <c r="D29" s="19">
        <v>502</v>
      </c>
      <c r="E29" s="20">
        <v>2</v>
      </c>
      <c r="F29" s="20" t="s">
        <v>946</v>
      </c>
    </row>
    <row r="30" spans="1:9" ht="13.7" customHeight="1" thickBot="1" x14ac:dyDescent="0.3">
      <c r="D30" s="19">
        <v>503</v>
      </c>
      <c r="E30" s="20">
        <v>3</v>
      </c>
      <c r="F30" s="20" t="s">
        <v>947</v>
      </c>
    </row>
    <row r="31" spans="1:9" ht="13.7" customHeight="1" thickBot="1" x14ac:dyDescent="0.3">
      <c r="D31" s="19">
        <v>601</v>
      </c>
      <c r="E31" s="20">
        <v>1</v>
      </c>
      <c r="F31" s="20" t="s">
        <v>948</v>
      </c>
    </row>
    <row r="32" spans="1:9" ht="13.7" customHeight="1" thickBot="1" x14ac:dyDescent="0.3">
      <c r="D32" s="19">
        <v>602</v>
      </c>
      <c r="E32" s="20">
        <v>2</v>
      </c>
      <c r="F32" s="20" t="s">
        <v>949</v>
      </c>
    </row>
    <row r="33" spans="4:6" ht="13.7" customHeight="1" thickBot="1" x14ac:dyDescent="0.3">
      <c r="D33" s="19">
        <v>603</v>
      </c>
      <c r="E33" s="20">
        <v>3</v>
      </c>
      <c r="F33" s="20" t="s">
        <v>950</v>
      </c>
    </row>
    <row r="34" spans="4:6" ht="13.7" customHeight="1" thickBot="1" x14ac:dyDescent="0.3">
      <c r="D34" s="19">
        <v>701</v>
      </c>
      <c r="E34" s="20">
        <v>1</v>
      </c>
      <c r="F34" s="20" t="s">
        <v>951</v>
      </c>
    </row>
    <row r="35" spans="4:6" ht="13.7" customHeight="1" thickBot="1" x14ac:dyDescent="0.3">
      <c r="D35" s="19">
        <v>702</v>
      </c>
      <c r="E35" s="20">
        <v>2</v>
      </c>
      <c r="F35" s="20" t="s">
        <v>952</v>
      </c>
    </row>
    <row r="36" spans="4:6" ht="13.7" customHeight="1" thickBot="1" x14ac:dyDescent="0.3">
      <c r="D36" s="19">
        <v>801</v>
      </c>
      <c r="E36" s="20">
        <v>1</v>
      </c>
      <c r="F36" s="20" t="s">
        <v>953</v>
      </c>
    </row>
    <row r="37" spans="4:6" ht="13.7" customHeight="1" thickBot="1" x14ac:dyDescent="0.3">
      <c r="D37" s="19">
        <v>802</v>
      </c>
      <c r="E37" s="20">
        <v>2</v>
      </c>
      <c r="F37" s="20" t="s">
        <v>954</v>
      </c>
    </row>
    <row r="38" spans="4:6" ht="13.7" customHeight="1" thickBot="1" x14ac:dyDescent="0.3">
      <c r="D38" s="19">
        <v>803</v>
      </c>
      <c r="E38" s="20">
        <v>3</v>
      </c>
      <c r="F38" s="20" t="s">
        <v>955</v>
      </c>
    </row>
    <row r="39" spans="4:6" ht="13.7" customHeight="1" thickBot="1" x14ac:dyDescent="0.3">
      <c r="D39" s="19">
        <v>901</v>
      </c>
      <c r="E39" s="20">
        <v>1</v>
      </c>
      <c r="F39" s="20" t="s">
        <v>956</v>
      </c>
    </row>
    <row r="40" spans="4:6" ht="13.7" customHeight="1" thickBot="1" x14ac:dyDescent="0.3">
      <c r="D40" s="19">
        <v>902</v>
      </c>
      <c r="E40" s="20">
        <v>2</v>
      </c>
      <c r="F40" s="20" t="s">
        <v>957</v>
      </c>
    </row>
    <row r="41" spans="4:6" ht="13.7" customHeight="1" thickBot="1" x14ac:dyDescent="0.3">
      <c r="D41" s="19">
        <v>903</v>
      </c>
      <c r="E41" s="20">
        <v>3</v>
      </c>
      <c r="F41" s="20" t="s">
        <v>958</v>
      </c>
    </row>
    <row r="42" spans="4:6" ht="13.7" customHeight="1" thickBot="1" x14ac:dyDescent="0.3">
      <c r="D42" s="19">
        <v>904</v>
      </c>
      <c r="E42" s="20">
        <v>4</v>
      </c>
      <c r="F42" s="20" t="s">
        <v>959</v>
      </c>
    </row>
    <row r="43" spans="4:6" ht="13.7" customHeight="1" thickBot="1" x14ac:dyDescent="0.3">
      <c r="D43" s="19">
        <v>905</v>
      </c>
      <c r="E43" s="20">
        <v>5</v>
      </c>
      <c r="F43" s="20" t="s">
        <v>960</v>
      </c>
    </row>
    <row r="44" spans="4:6" ht="13.7" customHeight="1" thickBot="1" x14ac:dyDescent="0.3">
      <c r="D44" s="19">
        <v>906</v>
      </c>
      <c r="E44" s="20">
        <v>6</v>
      </c>
      <c r="F44" s="20" t="s">
        <v>961</v>
      </c>
    </row>
    <row r="45" spans="4:6" ht="13.7" customHeight="1" thickBot="1" x14ac:dyDescent="0.3">
      <c r="D45" s="19">
        <v>907</v>
      </c>
      <c r="E45" s="20">
        <v>7</v>
      </c>
      <c r="F45" s="20" t="s">
        <v>962</v>
      </c>
    </row>
    <row r="46" spans="4:6" ht="13.7" customHeight="1" thickBot="1" x14ac:dyDescent="0.3">
      <c r="D46" s="19">
        <v>908</v>
      </c>
      <c r="E46" s="20">
        <v>8</v>
      </c>
      <c r="F46" s="20" t="s">
        <v>963</v>
      </c>
    </row>
    <row r="47" spans="4:6" ht="13.7" customHeight="1" thickBot="1" x14ac:dyDescent="0.3">
      <c r="D47" s="19">
        <v>909</v>
      </c>
      <c r="E47" s="20">
        <v>9</v>
      </c>
      <c r="F47" s="20" t="s">
        <v>964</v>
      </c>
    </row>
    <row r="48" spans="4:6" ht="13.7" customHeight="1" thickBot="1" x14ac:dyDescent="0.3">
      <c r="D48" s="19">
        <v>1001</v>
      </c>
      <c r="E48" s="20">
        <v>1</v>
      </c>
      <c r="F48" s="20" t="s">
        <v>965</v>
      </c>
    </row>
    <row r="49" spans="4:6" ht="13.7" customHeight="1" thickBot="1" x14ac:dyDescent="0.3">
      <c r="D49" s="19">
        <v>1002</v>
      </c>
      <c r="E49" s="20">
        <v>2</v>
      </c>
      <c r="F49" s="20" t="s">
        <v>966</v>
      </c>
    </row>
    <row r="50" spans="4:6" ht="13.7" customHeight="1" thickBot="1" x14ac:dyDescent="0.3">
      <c r="D50" s="19">
        <v>1003</v>
      </c>
      <c r="E50" s="20">
        <v>3</v>
      </c>
      <c r="F50" s="20" t="s">
        <v>967</v>
      </c>
    </row>
    <row r="51" spans="4:6" ht="13.7" customHeight="1" thickBot="1" x14ac:dyDescent="0.3">
      <c r="D51" s="19">
        <v>1004</v>
      </c>
      <c r="E51" s="20">
        <v>4</v>
      </c>
      <c r="F51" s="20" t="s">
        <v>968</v>
      </c>
    </row>
    <row r="52" spans="4:6" ht="13.7" customHeight="1" thickBot="1" x14ac:dyDescent="0.3">
      <c r="D52" s="19">
        <v>1005</v>
      </c>
      <c r="E52" s="20">
        <v>5</v>
      </c>
      <c r="F52" s="20" t="s">
        <v>969</v>
      </c>
    </row>
    <row r="53" spans="4:6" ht="13.7" customHeight="1" thickBot="1" x14ac:dyDescent="0.3">
      <c r="D53" s="19">
        <v>1006</v>
      </c>
      <c r="E53" s="20">
        <v>6</v>
      </c>
      <c r="F53" s="20" t="s">
        <v>970</v>
      </c>
    </row>
    <row r="54" spans="4:6" ht="13.7" customHeight="1" thickBot="1" x14ac:dyDescent="0.3">
      <c r="D54" s="19">
        <v>1101</v>
      </c>
      <c r="E54" s="20">
        <v>1</v>
      </c>
      <c r="F54" s="20" t="s">
        <v>971</v>
      </c>
    </row>
    <row r="55" spans="4:6" ht="13.7" customHeight="1" thickBot="1" x14ac:dyDescent="0.3">
      <c r="D55" s="19">
        <v>1102</v>
      </c>
      <c r="E55" s="20">
        <v>2</v>
      </c>
      <c r="F55" s="20" t="s">
        <v>972</v>
      </c>
    </row>
    <row r="56" spans="4:6" ht="13.7" customHeight="1" thickBot="1" x14ac:dyDescent="0.3">
      <c r="D56" s="19">
        <v>1103</v>
      </c>
      <c r="E56" s="20">
        <v>3</v>
      </c>
      <c r="F56" s="20" t="s">
        <v>973</v>
      </c>
    </row>
    <row r="57" spans="4:6" ht="13.7" customHeight="1" thickBot="1" x14ac:dyDescent="0.3">
      <c r="D57" s="19">
        <v>1201</v>
      </c>
      <c r="E57" s="20">
        <v>1</v>
      </c>
      <c r="F57" s="20" t="s">
        <v>974</v>
      </c>
    </row>
    <row r="58" spans="4:6" ht="13.7" customHeight="1" thickBot="1" x14ac:dyDescent="0.3">
      <c r="D58" s="19">
        <v>1202</v>
      </c>
      <c r="E58" s="20">
        <v>2</v>
      </c>
      <c r="F58" s="20" t="s">
        <v>975</v>
      </c>
    </row>
    <row r="59" spans="4:6" ht="13.7" customHeight="1" thickBot="1" x14ac:dyDescent="0.3">
      <c r="D59" s="19">
        <v>1203</v>
      </c>
      <c r="E59" s="20">
        <v>3</v>
      </c>
      <c r="F59" s="20" t="s">
        <v>976</v>
      </c>
    </row>
    <row r="60" spans="4:6" ht="13.7" customHeight="1" thickBot="1" x14ac:dyDescent="0.3">
      <c r="D60" s="19">
        <v>1204</v>
      </c>
      <c r="E60" s="20">
        <v>4</v>
      </c>
      <c r="F60" s="20" t="s">
        <v>977</v>
      </c>
    </row>
    <row r="61" spans="4:6" ht="13.7" customHeight="1" thickBot="1" x14ac:dyDescent="0.3">
      <c r="D61" s="19">
        <v>1205</v>
      </c>
      <c r="E61" s="20">
        <v>5</v>
      </c>
      <c r="F61" s="20" t="s">
        <v>978</v>
      </c>
    </row>
    <row r="62" spans="4:6" ht="13.7" customHeight="1" thickBot="1" x14ac:dyDescent="0.3">
      <c r="D62" s="19">
        <v>1206</v>
      </c>
      <c r="E62" s="20">
        <v>6</v>
      </c>
      <c r="F62" s="20" t="s">
        <v>979</v>
      </c>
    </row>
    <row r="63" spans="4:6" ht="13.7" customHeight="1" thickBot="1" x14ac:dyDescent="0.3">
      <c r="D63" s="19">
        <v>1207</v>
      </c>
      <c r="E63" s="20">
        <v>7</v>
      </c>
      <c r="F63" s="20" t="s">
        <v>980</v>
      </c>
    </row>
    <row r="64" spans="4:6" ht="13.7" customHeight="1" thickBot="1" x14ac:dyDescent="0.3">
      <c r="D64" s="19">
        <v>1208</v>
      </c>
      <c r="E64" s="20">
        <v>8</v>
      </c>
      <c r="F64" s="20" t="s">
        <v>981</v>
      </c>
    </row>
    <row r="65" spans="4:6" ht="13.7" customHeight="1" thickBot="1" x14ac:dyDescent="0.3">
      <c r="D65" s="19">
        <v>1209</v>
      </c>
      <c r="E65" s="20">
        <v>9</v>
      </c>
      <c r="F65" s="20" t="s">
        <v>982</v>
      </c>
    </row>
    <row r="66" spans="4:6" ht="13.7" customHeight="1" thickBot="1" x14ac:dyDescent="0.3">
      <c r="D66" s="19">
        <v>1210</v>
      </c>
      <c r="E66" s="20">
        <v>10</v>
      </c>
      <c r="F66" s="20" t="s">
        <v>983</v>
      </c>
    </row>
    <row r="67" spans="4:6" ht="13.7" customHeight="1" thickBot="1" x14ac:dyDescent="0.3">
      <c r="D67" s="19">
        <v>1301</v>
      </c>
      <c r="E67" s="20">
        <v>1</v>
      </c>
      <c r="F67" s="20" t="s">
        <v>984</v>
      </c>
    </row>
    <row r="68" spans="4:6" ht="13.7" customHeight="1" thickBot="1" x14ac:dyDescent="0.3">
      <c r="D68" s="19">
        <v>1302</v>
      </c>
      <c r="E68" s="20">
        <v>2</v>
      </c>
      <c r="F68" s="20" t="s">
        <v>985</v>
      </c>
    </row>
    <row r="69" spans="4:6" ht="13.7" customHeight="1" thickBot="1" x14ac:dyDescent="0.3">
      <c r="D69" s="19">
        <v>1303</v>
      </c>
      <c r="E69" s="20">
        <v>3</v>
      </c>
      <c r="F69" s="20" t="s">
        <v>986</v>
      </c>
    </row>
    <row r="70" spans="4:6" ht="13.7" customHeight="1" thickBot="1" x14ac:dyDescent="0.3">
      <c r="D70" s="19">
        <v>1304</v>
      </c>
      <c r="E70" s="20">
        <v>4</v>
      </c>
      <c r="F70" s="20" t="s">
        <v>987</v>
      </c>
    </row>
    <row r="71" spans="4:6" ht="13.7" customHeight="1" thickBot="1" x14ac:dyDescent="0.3">
      <c r="D71" s="19">
        <v>1305</v>
      </c>
      <c r="E71" s="20">
        <v>5</v>
      </c>
      <c r="F71" s="20" t="s">
        <v>988</v>
      </c>
    </row>
    <row r="72" spans="4:6" ht="13.7" customHeight="1" thickBot="1" x14ac:dyDescent="0.3">
      <c r="D72" s="19">
        <v>1306</v>
      </c>
      <c r="E72" s="20">
        <v>6</v>
      </c>
      <c r="F72" s="20" t="s">
        <v>989</v>
      </c>
    </row>
    <row r="73" spans="4:6" ht="13.7" customHeight="1" thickBot="1" x14ac:dyDescent="0.3">
      <c r="D73" s="19">
        <v>1307</v>
      </c>
      <c r="E73" s="20">
        <v>7</v>
      </c>
      <c r="F73" s="20" t="s">
        <v>990</v>
      </c>
    </row>
    <row r="74" spans="4:6" ht="13.7" customHeight="1" thickBot="1" x14ac:dyDescent="0.3">
      <c r="D74" s="19">
        <v>1308</v>
      </c>
      <c r="E74" s="20">
        <v>8</v>
      </c>
      <c r="F74" s="20" t="s">
        <v>991</v>
      </c>
    </row>
    <row r="75" spans="4:6" ht="13.7" customHeight="1" thickBot="1" x14ac:dyDescent="0.3">
      <c r="D75" s="19">
        <v>1401</v>
      </c>
      <c r="E75" s="20">
        <v>1</v>
      </c>
      <c r="F75" s="20" t="s">
        <v>992</v>
      </c>
    </row>
    <row r="76" spans="4:6" ht="13.7" customHeight="1" thickBot="1" x14ac:dyDescent="0.3">
      <c r="D76" s="19">
        <v>1402</v>
      </c>
      <c r="E76" s="20">
        <v>2</v>
      </c>
      <c r="F76" s="20" t="s">
        <v>993</v>
      </c>
    </row>
    <row r="77" spans="4:6" ht="13.7" customHeight="1" thickBot="1" x14ac:dyDescent="0.3">
      <c r="D77" s="19">
        <v>1403</v>
      </c>
      <c r="E77" s="20">
        <v>3</v>
      </c>
      <c r="F77" s="20" t="s">
        <v>994</v>
      </c>
    </row>
    <row r="78" spans="4:6" ht="13.7" customHeight="1" thickBot="1" x14ac:dyDescent="0.3">
      <c r="D78" s="19">
        <v>1404</v>
      </c>
      <c r="E78" s="20">
        <v>4</v>
      </c>
      <c r="F78" s="20" t="s">
        <v>995</v>
      </c>
    </row>
    <row r="79" spans="4:6" ht="13.7" customHeight="1" thickBot="1" x14ac:dyDescent="0.3">
      <c r="D79" s="19">
        <v>1405</v>
      </c>
      <c r="E79" s="20">
        <v>5</v>
      </c>
      <c r="F79" s="20" t="s">
        <v>996</v>
      </c>
    </row>
    <row r="80" spans="4:6" ht="13.7" customHeight="1" thickBot="1" x14ac:dyDescent="0.3">
      <c r="D80" s="19">
        <v>1501</v>
      </c>
      <c r="E80" s="20">
        <v>1</v>
      </c>
      <c r="F80" s="20" t="s">
        <v>997</v>
      </c>
    </row>
    <row r="81" spans="4:6" ht="13.7" customHeight="1" thickBot="1" x14ac:dyDescent="0.3">
      <c r="D81" s="19">
        <v>1502</v>
      </c>
      <c r="E81" s="20">
        <v>2</v>
      </c>
      <c r="F81" s="20" t="s">
        <v>998</v>
      </c>
    </row>
    <row r="82" spans="4:6" ht="13.7" customHeight="1" thickBot="1" x14ac:dyDescent="0.3">
      <c r="D82" s="19">
        <v>1503</v>
      </c>
      <c r="E82" s="20">
        <v>3</v>
      </c>
      <c r="F82" s="20" t="s">
        <v>999</v>
      </c>
    </row>
    <row r="83" spans="4:6" ht="13.7" customHeight="1" thickBot="1" x14ac:dyDescent="0.3">
      <c r="D83" s="19">
        <v>1504</v>
      </c>
      <c r="E83" s="20">
        <v>4</v>
      </c>
      <c r="F83" s="20" t="s">
        <v>1000</v>
      </c>
    </row>
    <row r="84" spans="4:6" ht="13.7" customHeight="1" thickBot="1" x14ac:dyDescent="0.3">
      <c r="D84" s="19">
        <v>1601</v>
      </c>
      <c r="E84" s="20">
        <v>1</v>
      </c>
      <c r="F84" s="20" t="s">
        <v>1001</v>
      </c>
    </row>
    <row r="85" spans="4:6" ht="13.7" customHeight="1" thickBot="1" x14ac:dyDescent="0.3">
      <c r="D85" s="19">
        <v>1602</v>
      </c>
      <c r="E85" s="20">
        <v>2</v>
      </c>
      <c r="F85" s="20" t="s">
        <v>1002</v>
      </c>
    </row>
    <row r="86" spans="4:6" ht="13.7" customHeight="1" thickBot="1" x14ac:dyDescent="0.3">
      <c r="D86" s="19">
        <v>1603</v>
      </c>
      <c r="E86" s="20">
        <v>3</v>
      </c>
      <c r="F86" s="20" t="s">
        <v>1003</v>
      </c>
    </row>
    <row r="87" spans="4:6" ht="13.7" customHeight="1" thickBot="1" x14ac:dyDescent="0.3">
      <c r="D87" s="19">
        <v>1701</v>
      </c>
      <c r="E87" s="20">
        <v>1</v>
      </c>
      <c r="F87" s="20" t="s">
        <v>1004</v>
      </c>
    </row>
    <row r="88" spans="4:6" ht="13.7" customHeight="1" thickBot="1" x14ac:dyDescent="0.3">
      <c r="D88" s="19">
        <v>1702</v>
      </c>
      <c r="E88" s="20">
        <v>2</v>
      </c>
      <c r="F88" s="20" t="s">
        <v>1005</v>
      </c>
    </row>
    <row r="89" spans="4:6" ht="13.7" customHeight="1" thickBot="1" x14ac:dyDescent="0.3">
      <c r="D89" s="19">
        <v>1801</v>
      </c>
      <c r="E89" s="20">
        <v>1</v>
      </c>
      <c r="F89" s="20" t="s">
        <v>1006</v>
      </c>
    </row>
    <row r="90" spans="4:6" ht="13.7" customHeight="1" thickBot="1" x14ac:dyDescent="0.3">
      <c r="D90" s="19">
        <v>1802</v>
      </c>
      <c r="E90" s="20">
        <v>2</v>
      </c>
      <c r="F90" s="20" t="s">
        <v>1007</v>
      </c>
    </row>
    <row r="91" spans="4:6" ht="13.7" customHeight="1" thickBot="1" x14ac:dyDescent="0.3">
      <c r="D91" s="19">
        <v>1901</v>
      </c>
      <c r="E91" s="20">
        <v>1</v>
      </c>
      <c r="F91" s="20" t="s">
        <v>1008</v>
      </c>
    </row>
    <row r="92" spans="4:6" ht="13.7" customHeight="1" thickBot="1" x14ac:dyDescent="0.3">
      <c r="D92" s="19">
        <v>1902</v>
      </c>
      <c r="E92" s="20">
        <v>2</v>
      </c>
      <c r="F92" s="20" t="s">
        <v>1009</v>
      </c>
    </row>
    <row r="93" spans="4:6" ht="13.7" customHeight="1" thickBot="1" x14ac:dyDescent="0.3">
      <c r="D93" s="19">
        <v>2001</v>
      </c>
      <c r="E93" s="20">
        <v>1</v>
      </c>
      <c r="F93" s="20" t="s">
        <v>1010</v>
      </c>
    </row>
    <row r="94" spans="4:6" ht="13.7" customHeight="1" thickBot="1" x14ac:dyDescent="0.3">
      <c r="D94" s="19">
        <v>2002</v>
      </c>
      <c r="E94" s="20">
        <v>2</v>
      </c>
      <c r="F94" s="20" t="s">
        <v>1011</v>
      </c>
    </row>
    <row r="95" spans="4:6" ht="13.7" customHeight="1" thickBot="1" x14ac:dyDescent="0.3">
      <c r="D95" s="19">
        <v>2003</v>
      </c>
      <c r="E95" s="20">
        <v>3</v>
      </c>
      <c r="F95" s="20" t="s">
        <v>1012</v>
      </c>
    </row>
    <row r="96" spans="4:6" ht="13.7" customHeight="1" thickBot="1" x14ac:dyDescent="0.3">
      <c r="D96" s="19">
        <v>5001</v>
      </c>
      <c r="E96" s="20">
        <v>1</v>
      </c>
      <c r="F96" s="20" t="s">
        <v>1013</v>
      </c>
    </row>
    <row r="97" spans="4:6" ht="13.7" customHeight="1" thickBot="1" x14ac:dyDescent="0.3">
      <c r="D97" s="19">
        <v>5002</v>
      </c>
      <c r="E97" s="20">
        <v>2</v>
      </c>
      <c r="F97" s="20" t="s">
        <v>1014</v>
      </c>
    </row>
    <row r="98" spans="4:6" ht="13.7" customHeight="1" thickBot="1" x14ac:dyDescent="0.3">
      <c r="D98" s="19">
        <v>6001</v>
      </c>
      <c r="E98" s="20">
        <v>1</v>
      </c>
      <c r="F98" s="20" t="s">
        <v>1015</v>
      </c>
    </row>
    <row r="99" spans="4:6" ht="13.7" customHeight="1" thickBot="1" x14ac:dyDescent="0.3">
      <c r="D99" s="19">
        <v>9901</v>
      </c>
      <c r="E99" s="20">
        <v>1</v>
      </c>
      <c r="F99" s="20" t="s">
        <v>1016</v>
      </c>
    </row>
    <row r="100" spans="4:6" ht="13.7" customHeight="1" x14ac:dyDescent="0.25">
      <c r="D100" s="23">
        <v>9902</v>
      </c>
      <c r="E100" s="24">
        <v>2</v>
      </c>
      <c r="F100" s="24" t="s">
        <v>1017</v>
      </c>
    </row>
  </sheetData>
  <phoneticPr fontId="44" type="noConversion"/>
  <pageMargins left="0.7" right="0.7" top="0.75" bottom="0.75" header="0.3" footer="0.3"/>
  <tableParts count="3">
    <tablePart r:id="rId1"/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V3468"/>
  <sheetViews>
    <sheetView zoomScale="112" zoomScaleNormal="112" workbookViewId="0">
      <pane ySplit="3" topLeftCell="A648" activePane="bottomLeft" state="frozen"/>
      <selection activeCell="D15" sqref="D15"/>
      <selection pane="bottomLeft" activeCell="A648" sqref="A648"/>
    </sheetView>
  </sheetViews>
  <sheetFormatPr defaultColWidth="9.140625" defaultRowHeight="15" x14ac:dyDescent="0.25"/>
  <cols>
    <col min="1" max="1" width="19.5703125" bestFit="1" customWidth="1"/>
    <col min="2" max="2" width="8.140625" customWidth="1"/>
    <col min="3" max="3" width="6.42578125" customWidth="1"/>
    <col min="4" max="4" width="114.7109375" customWidth="1"/>
    <col min="5" max="5" width="19.5703125" bestFit="1" customWidth="1"/>
    <col min="257" max="257" width="19.5703125" bestFit="1" customWidth="1"/>
    <col min="258" max="258" width="7" bestFit="1" customWidth="1"/>
    <col min="259" max="259" width="5.42578125" bestFit="1" customWidth="1"/>
    <col min="260" max="260" width="114.7109375" customWidth="1"/>
    <col min="261" max="261" width="19.5703125" bestFit="1" customWidth="1"/>
    <col min="513" max="513" width="19.5703125" bestFit="1" customWidth="1"/>
    <col min="514" max="514" width="7" bestFit="1" customWidth="1"/>
    <col min="515" max="515" width="5.42578125" bestFit="1" customWidth="1"/>
    <col min="516" max="516" width="114.7109375" customWidth="1"/>
    <col min="517" max="517" width="19.5703125" bestFit="1" customWidth="1"/>
    <col min="769" max="769" width="19.5703125" bestFit="1" customWidth="1"/>
    <col min="770" max="770" width="7" bestFit="1" customWidth="1"/>
    <col min="771" max="771" width="5.42578125" bestFit="1" customWidth="1"/>
    <col min="772" max="772" width="114.7109375" customWidth="1"/>
    <col min="773" max="773" width="19.5703125" bestFit="1" customWidth="1"/>
    <col min="1025" max="1025" width="19.5703125" bestFit="1" customWidth="1"/>
    <col min="1026" max="1026" width="7" bestFit="1" customWidth="1"/>
    <col min="1027" max="1027" width="5.42578125" bestFit="1" customWidth="1"/>
    <col min="1028" max="1028" width="114.7109375" customWidth="1"/>
    <col min="1029" max="1029" width="19.5703125" bestFit="1" customWidth="1"/>
    <col min="1281" max="1281" width="19.5703125" bestFit="1" customWidth="1"/>
    <col min="1282" max="1282" width="7" bestFit="1" customWidth="1"/>
    <col min="1283" max="1283" width="5.42578125" bestFit="1" customWidth="1"/>
    <col min="1284" max="1284" width="114.7109375" customWidth="1"/>
    <col min="1285" max="1285" width="19.5703125" bestFit="1" customWidth="1"/>
    <col min="1537" max="1537" width="19.5703125" bestFit="1" customWidth="1"/>
    <col min="1538" max="1538" width="7" bestFit="1" customWidth="1"/>
    <col min="1539" max="1539" width="5.42578125" bestFit="1" customWidth="1"/>
    <col min="1540" max="1540" width="114.7109375" customWidth="1"/>
    <col min="1541" max="1541" width="19.5703125" bestFit="1" customWidth="1"/>
    <col min="1793" max="1793" width="19.5703125" bestFit="1" customWidth="1"/>
    <col min="1794" max="1794" width="7" bestFit="1" customWidth="1"/>
    <col min="1795" max="1795" width="5.42578125" bestFit="1" customWidth="1"/>
    <col min="1796" max="1796" width="114.7109375" customWidth="1"/>
    <col min="1797" max="1797" width="19.5703125" bestFit="1" customWidth="1"/>
    <col min="2049" max="2049" width="19.5703125" bestFit="1" customWidth="1"/>
    <col min="2050" max="2050" width="7" bestFit="1" customWidth="1"/>
    <col min="2051" max="2051" width="5.42578125" bestFit="1" customWidth="1"/>
    <col min="2052" max="2052" width="114.7109375" customWidth="1"/>
    <col min="2053" max="2053" width="19.5703125" bestFit="1" customWidth="1"/>
    <col min="2305" max="2305" width="19.5703125" bestFit="1" customWidth="1"/>
    <col min="2306" max="2306" width="7" bestFit="1" customWidth="1"/>
    <col min="2307" max="2307" width="5.42578125" bestFit="1" customWidth="1"/>
    <col min="2308" max="2308" width="114.7109375" customWidth="1"/>
    <col min="2309" max="2309" width="19.5703125" bestFit="1" customWidth="1"/>
    <col min="2561" max="2561" width="19.5703125" bestFit="1" customWidth="1"/>
    <col min="2562" max="2562" width="7" bestFit="1" customWidth="1"/>
    <col min="2563" max="2563" width="5.42578125" bestFit="1" customWidth="1"/>
    <col min="2564" max="2564" width="114.7109375" customWidth="1"/>
    <col min="2565" max="2565" width="19.5703125" bestFit="1" customWidth="1"/>
    <col min="2817" max="2817" width="19.5703125" bestFit="1" customWidth="1"/>
    <col min="2818" max="2818" width="7" bestFit="1" customWidth="1"/>
    <col min="2819" max="2819" width="5.42578125" bestFit="1" customWidth="1"/>
    <col min="2820" max="2820" width="114.7109375" customWidth="1"/>
    <col min="2821" max="2821" width="19.5703125" bestFit="1" customWidth="1"/>
    <col min="3073" max="3073" width="19.5703125" bestFit="1" customWidth="1"/>
    <col min="3074" max="3074" width="7" bestFit="1" customWidth="1"/>
    <col min="3075" max="3075" width="5.42578125" bestFit="1" customWidth="1"/>
    <col min="3076" max="3076" width="114.7109375" customWidth="1"/>
    <col min="3077" max="3077" width="19.5703125" bestFit="1" customWidth="1"/>
    <col min="3329" max="3329" width="19.5703125" bestFit="1" customWidth="1"/>
    <col min="3330" max="3330" width="7" bestFit="1" customWidth="1"/>
    <col min="3331" max="3331" width="5.42578125" bestFit="1" customWidth="1"/>
    <col min="3332" max="3332" width="114.7109375" customWidth="1"/>
    <col min="3333" max="3333" width="19.5703125" bestFit="1" customWidth="1"/>
    <col min="3585" max="3585" width="19.5703125" bestFit="1" customWidth="1"/>
    <col min="3586" max="3586" width="7" bestFit="1" customWidth="1"/>
    <col min="3587" max="3587" width="5.42578125" bestFit="1" customWidth="1"/>
    <col min="3588" max="3588" width="114.7109375" customWidth="1"/>
    <col min="3589" max="3589" width="19.5703125" bestFit="1" customWidth="1"/>
    <col min="3841" max="3841" width="19.5703125" bestFit="1" customWidth="1"/>
    <col min="3842" max="3842" width="7" bestFit="1" customWidth="1"/>
    <col min="3843" max="3843" width="5.42578125" bestFit="1" customWidth="1"/>
    <col min="3844" max="3844" width="114.7109375" customWidth="1"/>
    <col min="3845" max="3845" width="19.5703125" bestFit="1" customWidth="1"/>
    <col min="4097" max="4097" width="19.5703125" bestFit="1" customWidth="1"/>
    <col min="4098" max="4098" width="7" bestFit="1" customWidth="1"/>
    <col min="4099" max="4099" width="5.42578125" bestFit="1" customWidth="1"/>
    <col min="4100" max="4100" width="114.7109375" customWidth="1"/>
    <col min="4101" max="4101" width="19.5703125" bestFit="1" customWidth="1"/>
    <col min="4353" max="4353" width="19.5703125" bestFit="1" customWidth="1"/>
    <col min="4354" max="4354" width="7" bestFit="1" customWidth="1"/>
    <col min="4355" max="4355" width="5.42578125" bestFit="1" customWidth="1"/>
    <col min="4356" max="4356" width="114.7109375" customWidth="1"/>
    <col min="4357" max="4357" width="19.5703125" bestFit="1" customWidth="1"/>
    <col min="4609" max="4609" width="19.5703125" bestFit="1" customWidth="1"/>
    <col min="4610" max="4610" width="7" bestFit="1" customWidth="1"/>
    <col min="4611" max="4611" width="5.42578125" bestFit="1" customWidth="1"/>
    <col min="4612" max="4612" width="114.7109375" customWidth="1"/>
    <col min="4613" max="4613" width="19.5703125" bestFit="1" customWidth="1"/>
    <col min="4865" max="4865" width="19.5703125" bestFit="1" customWidth="1"/>
    <col min="4866" max="4866" width="7" bestFit="1" customWidth="1"/>
    <col min="4867" max="4867" width="5.42578125" bestFit="1" customWidth="1"/>
    <col min="4868" max="4868" width="114.7109375" customWidth="1"/>
    <col min="4869" max="4869" width="19.5703125" bestFit="1" customWidth="1"/>
    <col min="5121" max="5121" width="19.5703125" bestFit="1" customWidth="1"/>
    <col min="5122" max="5122" width="7" bestFit="1" customWidth="1"/>
    <col min="5123" max="5123" width="5.42578125" bestFit="1" customWidth="1"/>
    <col min="5124" max="5124" width="114.7109375" customWidth="1"/>
    <col min="5125" max="5125" width="19.5703125" bestFit="1" customWidth="1"/>
    <col min="5377" max="5377" width="19.5703125" bestFit="1" customWidth="1"/>
    <col min="5378" max="5378" width="7" bestFit="1" customWidth="1"/>
    <col min="5379" max="5379" width="5.42578125" bestFit="1" customWidth="1"/>
    <col min="5380" max="5380" width="114.7109375" customWidth="1"/>
    <col min="5381" max="5381" width="19.5703125" bestFit="1" customWidth="1"/>
    <col min="5633" max="5633" width="19.5703125" bestFit="1" customWidth="1"/>
    <col min="5634" max="5634" width="7" bestFit="1" customWidth="1"/>
    <col min="5635" max="5635" width="5.42578125" bestFit="1" customWidth="1"/>
    <col min="5636" max="5636" width="114.7109375" customWidth="1"/>
    <col min="5637" max="5637" width="19.5703125" bestFit="1" customWidth="1"/>
    <col min="5889" max="5889" width="19.5703125" bestFit="1" customWidth="1"/>
    <col min="5890" max="5890" width="7" bestFit="1" customWidth="1"/>
    <col min="5891" max="5891" width="5.42578125" bestFit="1" customWidth="1"/>
    <col min="5892" max="5892" width="114.7109375" customWidth="1"/>
    <col min="5893" max="5893" width="19.5703125" bestFit="1" customWidth="1"/>
    <col min="6145" max="6145" width="19.5703125" bestFit="1" customWidth="1"/>
    <col min="6146" max="6146" width="7" bestFit="1" customWidth="1"/>
    <col min="6147" max="6147" width="5.42578125" bestFit="1" customWidth="1"/>
    <col min="6148" max="6148" width="114.7109375" customWidth="1"/>
    <col min="6149" max="6149" width="19.5703125" bestFit="1" customWidth="1"/>
    <col min="6401" max="6401" width="19.5703125" bestFit="1" customWidth="1"/>
    <col min="6402" max="6402" width="7" bestFit="1" customWidth="1"/>
    <col min="6403" max="6403" width="5.42578125" bestFit="1" customWidth="1"/>
    <col min="6404" max="6404" width="114.7109375" customWidth="1"/>
    <col min="6405" max="6405" width="19.5703125" bestFit="1" customWidth="1"/>
    <col min="6657" max="6657" width="19.5703125" bestFit="1" customWidth="1"/>
    <col min="6658" max="6658" width="7" bestFit="1" customWidth="1"/>
    <col min="6659" max="6659" width="5.42578125" bestFit="1" customWidth="1"/>
    <col min="6660" max="6660" width="114.7109375" customWidth="1"/>
    <col min="6661" max="6661" width="19.5703125" bestFit="1" customWidth="1"/>
    <col min="6913" max="6913" width="19.5703125" bestFit="1" customWidth="1"/>
    <col min="6914" max="6914" width="7" bestFit="1" customWidth="1"/>
    <col min="6915" max="6915" width="5.42578125" bestFit="1" customWidth="1"/>
    <col min="6916" max="6916" width="114.7109375" customWidth="1"/>
    <col min="6917" max="6917" width="19.5703125" bestFit="1" customWidth="1"/>
    <col min="7169" max="7169" width="19.5703125" bestFit="1" customWidth="1"/>
    <col min="7170" max="7170" width="7" bestFit="1" customWidth="1"/>
    <col min="7171" max="7171" width="5.42578125" bestFit="1" customWidth="1"/>
    <col min="7172" max="7172" width="114.7109375" customWidth="1"/>
    <col min="7173" max="7173" width="19.5703125" bestFit="1" customWidth="1"/>
    <col min="7425" max="7425" width="19.5703125" bestFit="1" customWidth="1"/>
    <col min="7426" max="7426" width="7" bestFit="1" customWidth="1"/>
    <col min="7427" max="7427" width="5.42578125" bestFit="1" customWidth="1"/>
    <col min="7428" max="7428" width="114.7109375" customWidth="1"/>
    <col min="7429" max="7429" width="19.5703125" bestFit="1" customWidth="1"/>
    <col min="7681" max="7681" width="19.5703125" bestFit="1" customWidth="1"/>
    <col min="7682" max="7682" width="7" bestFit="1" customWidth="1"/>
    <col min="7683" max="7683" width="5.42578125" bestFit="1" customWidth="1"/>
    <col min="7684" max="7684" width="114.7109375" customWidth="1"/>
    <col min="7685" max="7685" width="19.5703125" bestFit="1" customWidth="1"/>
    <col min="7937" max="7937" width="19.5703125" bestFit="1" customWidth="1"/>
    <col min="7938" max="7938" width="7" bestFit="1" customWidth="1"/>
    <col min="7939" max="7939" width="5.42578125" bestFit="1" customWidth="1"/>
    <col min="7940" max="7940" width="114.7109375" customWidth="1"/>
    <col min="7941" max="7941" width="19.5703125" bestFit="1" customWidth="1"/>
    <col min="8193" max="8193" width="19.5703125" bestFit="1" customWidth="1"/>
    <col min="8194" max="8194" width="7" bestFit="1" customWidth="1"/>
    <col min="8195" max="8195" width="5.42578125" bestFit="1" customWidth="1"/>
    <col min="8196" max="8196" width="114.7109375" customWidth="1"/>
    <col min="8197" max="8197" width="19.5703125" bestFit="1" customWidth="1"/>
    <col min="8449" max="8449" width="19.5703125" bestFit="1" customWidth="1"/>
    <col min="8450" max="8450" width="7" bestFit="1" customWidth="1"/>
    <col min="8451" max="8451" width="5.42578125" bestFit="1" customWidth="1"/>
    <col min="8452" max="8452" width="114.7109375" customWidth="1"/>
    <col min="8453" max="8453" width="19.5703125" bestFit="1" customWidth="1"/>
    <col min="8705" max="8705" width="19.5703125" bestFit="1" customWidth="1"/>
    <col min="8706" max="8706" width="7" bestFit="1" customWidth="1"/>
    <col min="8707" max="8707" width="5.42578125" bestFit="1" customWidth="1"/>
    <col min="8708" max="8708" width="114.7109375" customWidth="1"/>
    <col min="8709" max="8709" width="19.5703125" bestFit="1" customWidth="1"/>
    <col min="8961" max="8961" width="19.5703125" bestFit="1" customWidth="1"/>
    <col min="8962" max="8962" width="7" bestFit="1" customWidth="1"/>
    <col min="8963" max="8963" width="5.42578125" bestFit="1" customWidth="1"/>
    <col min="8964" max="8964" width="114.7109375" customWidth="1"/>
    <col min="8965" max="8965" width="19.5703125" bestFit="1" customWidth="1"/>
    <col min="9217" max="9217" width="19.5703125" bestFit="1" customWidth="1"/>
    <col min="9218" max="9218" width="7" bestFit="1" customWidth="1"/>
    <col min="9219" max="9219" width="5.42578125" bestFit="1" customWidth="1"/>
    <col min="9220" max="9220" width="114.7109375" customWidth="1"/>
    <col min="9221" max="9221" width="19.5703125" bestFit="1" customWidth="1"/>
    <col min="9473" max="9473" width="19.5703125" bestFit="1" customWidth="1"/>
    <col min="9474" max="9474" width="7" bestFit="1" customWidth="1"/>
    <col min="9475" max="9475" width="5.42578125" bestFit="1" customWidth="1"/>
    <col min="9476" max="9476" width="114.7109375" customWidth="1"/>
    <col min="9477" max="9477" width="19.5703125" bestFit="1" customWidth="1"/>
    <col min="9729" max="9729" width="19.5703125" bestFit="1" customWidth="1"/>
    <col min="9730" max="9730" width="7" bestFit="1" customWidth="1"/>
    <col min="9731" max="9731" width="5.42578125" bestFit="1" customWidth="1"/>
    <col min="9732" max="9732" width="114.7109375" customWidth="1"/>
    <col min="9733" max="9733" width="19.5703125" bestFit="1" customWidth="1"/>
    <col min="9985" max="9985" width="19.5703125" bestFit="1" customWidth="1"/>
    <col min="9986" max="9986" width="7" bestFit="1" customWidth="1"/>
    <col min="9987" max="9987" width="5.42578125" bestFit="1" customWidth="1"/>
    <col min="9988" max="9988" width="114.7109375" customWidth="1"/>
    <col min="9989" max="9989" width="19.5703125" bestFit="1" customWidth="1"/>
    <col min="10241" max="10241" width="19.5703125" bestFit="1" customWidth="1"/>
    <col min="10242" max="10242" width="7" bestFit="1" customWidth="1"/>
    <col min="10243" max="10243" width="5.42578125" bestFit="1" customWidth="1"/>
    <col min="10244" max="10244" width="114.7109375" customWidth="1"/>
    <col min="10245" max="10245" width="19.5703125" bestFit="1" customWidth="1"/>
    <col min="10497" max="10497" width="19.5703125" bestFit="1" customWidth="1"/>
    <col min="10498" max="10498" width="7" bestFit="1" customWidth="1"/>
    <col min="10499" max="10499" width="5.42578125" bestFit="1" customWidth="1"/>
    <col min="10500" max="10500" width="114.7109375" customWidth="1"/>
    <col min="10501" max="10501" width="19.5703125" bestFit="1" customWidth="1"/>
    <col min="10753" max="10753" width="19.5703125" bestFit="1" customWidth="1"/>
    <col min="10754" max="10754" width="7" bestFit="1" customWidth="1"/>
    <col min="10755" max="10755" width="5.42578125" bestFit="1" customWidth="1"/>
    <col min="10756" max="10756" width="114.7109375" customWidth="1"/>
    <col min="10757" max="10757" width="19.5703125" bestFit="1" customWidth="1"/>
    <col min="11009" max="11009" width="19.5703125" bestFit="1" customWidth="1"/>
    <col min="11010" max="11010" width="7" bestFit="1" customWidth="1"/>
    <col min="11011" max="11011" width="5.42578125" bestFit="1" customWidth="1"/>
    <col min="11012" max="11012" width="114.7109375" customWidth="1"/>
    <col min="11013" max="11013" width="19.5703125" bestFit="1" customWidth="1"/>
    <col min="11265" max="11265" width="19.5703125" bestFit="1" customWidth="1"/>
    <col min="11266" max="11266" width="7" bestFit="1" customWidth="1"/>
    <col min="11267" max="11267" width="5.42578125" bestFit="1" customWidth="1"/>
    <col min="11268" max="11268" width="114.7109375" customWidth="1"/>
    <col min="11269" max="11269" width="19.5703125" bestFit="1" customWidth="1"/>
    <col min="11521" max="11521" width="19.5703125" bestFit="1" customWidth="1"/>
    <col min="11522" max="11522" width="7" bestFit="1" customWidth="1"/>
    <col min="11523" max="11523" width="5.42578125" bestFit="1" customWidth="1"/>
    <col min="11524" max="11524" width="114.7109375" customWidth="1"/>
    <col min="11525" max="11525" width="19.5703125" bestFit="1" customWidth="1"/>
    <col min="11777" max="11777" width="19.5703125" bestFit="1" customWidth="1"/>
    <col min="11778" max="11778" width="7" bestFit="1" customWidth="1"/>
    <col min="11779" max="11779" width="5.42578125" bestFit="1" customWidth="1"/>
    <col min="11780" max="11780" width="114.7109375" customWidth="1"/>
    <col min="11781" max="11781" width="19.5703125" bestFit="1" customWidth="1"/>
    <col min="12033" max="12033" width="19.5703125" bestFit="1" customWidth="1"/>
    <col min="12034" max="12034" width="7" bestFit="1" customWidth="1"/>
    <col min="12035" max="12035" width="5.42578125" bestFit="1" customWidth="1"/>
    <col min="12036" max="12036" width="114.7109375" customWidth="1"/>
    <col min="12037" max="12037" width="19.5703125" bestFit="1" customWidth="1"/>
    <col min="12289" max="12289" width="19.5703125" bestFit="1" customWidth="1"/>
    <col min="12290" max="12290" width="7" bestFit="1" customWidth="1"/>
    <col min="12291" max="12291" width="5.42578125" bestFit="1" customWidth="1"/>
    <col min="12292" max="12292" width="114.7109375" customWidth="1"/>
    <col min="12293" max="12293" width="19.5703125" bestFit="1" customWidth="1"/>
    <col min="12545" max="12545" width="19.5703125" bestFit="1" customWidth="1"/>
    <col min="12546" max="12546" width="7" bestFit="1" customWidth="1"/>
    <col min="12547" max="12547" width="5.42578125" bestFit="1" customWidth="1"/>
    <col min="12548" max="12548" width="114.7109375" customWidth="1"/>
    <col min="12549" max="12549" width="19.5703125" bestFit="1" customWidth="1"/>
    <col min="12801" max="12801" width="19.5703125" bestFit="1" customWidth="1"/>
    <col min="12802" max="12802" width="7" bestFit="1" customWidth="1"/>
    <col min="12803" max="12803" width="5.42578125" bestFit="1" customWidth="1"/>
    <col min="12804" max="12804" width="114.7109375" customWidth="1"/>
    <col min="12805" max="12805" width="19.5703125" bestFit="1" customWidth="1"/>
    <col min="13057" max="13057" width="19.5703125" bestFit="1" customWidth="1"/>
    <col min="13058" max="13058" width="7" bestFit="1" customWidth="1"/>
    <col min="13059" max="13059" width="5.42578125" bestFit="1" customWidth="1"/>
    <col min="13060" max="13060" width="114.7109375" customWidth="1"/>
    <col min="13061" max="13061" width="19.5703125" bestFit="1" customWidth="1"/>
    <col min="13313" max="13313" width="19.5703125" bestFit="1" customWidth="1"/>
    <col min="13314" max="13314" width="7" bestFit="1" customWidth="1"/>
    <col min="13315" max="13315" width="5.42578125" bestFit="1" customWidth="1"/>
    <col min="13316" max="13316" width="114.7109375" customWidth="1"/>
    <col min="13317" max="13317" width="19.5703125" bestFit="1" customWidth="1"/>
    <col min="13569" max="13569" width="19.5703125" bestFit="1" customWidth="1"/>
    <col min="13570" max="13570" width="7" bestFit="1" customWidth="1"/>
    <col min="13571" max="13571" width="5.42578125" bestFit="1" customWidth="1"/>
    <col min="13572" max="13572" width="114.7109375" customWidth="1"/>
    <col min="13573" max="13573" width="19.5703125" bestFit="1" customWidth="1"/>
    <col min="13825" max="13825" width="19.5703125" bestFit="1" customWidth="1"/>
    <col min="13826" max="13826" width="7" bestFit="1" customWidth="1"/>
    <col min="13827" max="13827" width="5.42578125" bestFit="1" customWidth="1"/>
    <col min="13828" max="13828" width="114.7109375" customWidth="1"/>
    <col min="13829" max="13829" width="19.5703125" bestFit="1" customWidth="1"/>
    <col min="14081" max="14081" width="19.5703125" bestFit="1" customWidth="1"/>
    <col min="14082" max="14082" width="7" bestFit="1" customWidth="1"/>
    <col min="14083" max="14083" width="5.42578125" bestFit="1" customWidth="1"/>
    <col min="14084" max="14084" width="114.7109375" customWidth="1"/>
    <col min="14085" max="14085" width="19.5703125" bestFit="1" customWidth="1"/>
    <col min="14337" max="14337" width="19.5703125" bestFit="1" customWidth="1"/>
    <col min="14338" max="14338" width="7" bestFit="1" customWidth="1"/>
    <col min="14339" max="14339" width="5.42578125" bestFit="1" customWidth="1"/>
    <col min="14340" max="14340" width="114.7109375" customWidth="1"/>
    <col min="14341" max="14341" width="19.5703125" bestFit="1" customWidth="1"/>
    <col min="14593" max="14593" width="19.5703125" bestFit="1" customWidth="1"/>
    <col min="14594" max="14594" width="7" bestFit="1" customWidth="1"/>
    <col min="14595" max="14595" width="5.42578125" bestFit="1" customWidth="1"/>
    <col min="14596" max="14596" width="114.7109375" customWidth="1"/>
    <col min="14597" max="14597" width="19.5703125" bestFit="1" customWidth="1"/>
    <col min="14849" max="14849" width="19.5703125" bestFit="1" customWidth="1"/>
    <col min="14850" max="14850" width="7" bestFit="1" customWidth="1"/>
    <col min="14851" max="14851" width="5.42578125" bestFit="1" customWidth="1"/>
    <col min="14852" max="14852" width="114.7109375" customWidth="1"/>
    <col min="14853" max="14853" width="19.5703125" bestFit="1" customWidth="1"/>
    <col min="15105" max="15105" width="19.5703125" bestFit="1" customWidth="1"/>
    <col min="15106" max="15106" width="7" bestFit="1" customWidth="1"/>
    <col min="15107" max="15107" width="5.42578125" bestFit="1" customWidth="1"/>
    <col min="15108" max="15108" width="114.7109375" customWidth="1"/>
    <col min="15109" max="15109" width="19.5703125" bestFit="1" customWidth="1"/>
    <col min="15361" max="15361" width="19.5703125" bestFit="1" customWidth="1"/>
    <col min="15362" max="15362" width="7" bestFit="1" customWidth="1"/>
    <col min="15363" max="15363" width="5.42578125" bestFit="1" customWidth="1"/>
    <col min="15364" max="15364" width="114.7109375" customWidth="1"/>
    <col min="15365" max="15365" width="19.5703125" bestFit="1" customWidth="1"/>
    <col min="15617" max="15617" width="19.5703125" bestFit="1" customWidth="1"/>
    <col min="15618" max="15618" width="7" bestFit="1" customWidth="1"/>
    <col min="15619" max="15619" width="5.42578125" bestFit="1" customWidth="1"/>
    <col min="15620" max="15620" width="114.7109375" customWidth="1"/>
    <col min="15621" max="15621" width="19.5703125" bestFit="1" customWidth="1"/>
    <col min="15873" max="15873" width="19.5703125" bestFit="1" customWidth="1"/>
    <col min="15874" max="15874" width="7" bestFit="1" customWidth="1"/>
    <col min="15875" max="15875" width="5.42578125" bestFit="1" customWidth="1"/>
    <col min="15876" max="15876" width="114.7109375" customWidth="1"/>
    <col min="15877" max="15877" width="19.5703125" bestFit="1" customWidth="1"/>
    <col min="16129" max="16129" width="19.5703125" bestFit="1" customWidth="1"/>
    <col min="16130" max="16130" width="7" bestFit="1" customWidth="1"/>
    <col min="16131" max="16131" width="5.42578125" bestFit="1" customWidth="1"/>
    <col min="16132" max="16132" width="114.7109375" customWidth="1"/>
    <col min="16133" max="16133" width="19.5703125" bestFit="1" customWidth="1"/>
  </cols>
  <sheetData>
    <row r="1" spans="1:22" ht="23.25" customHeight="1" x14ac:dyDescent="0.35">
      <c r="B1" s="188" t="s">
        <v>1018</v>
      </c>
      <c r="C1" s="188"/>
      <c r="D1" s="188"/>
      <c r="E1" s="188"/>
    </row>
    <row r="2" spans="1:22" ht="23.25" customHeight="1" x14ac:dyDescent="0.25">
      <c r="B2" s="189" t="s">
        <v>1019</v>
      </c>
      <c r="C2" s="189"/>
      <c r="D2" s="189"/>
      <c r="E2" s="189"/>
    </row>
    <row r="3" spans="1:22" ht="23.25" x14ac:dyDescent="0.25">
      <c r="B3" s="190" t="s">
        <v>1020</v>
      </c>
      <c r="C3" s="191"/>
      <c r="D3" s="191"/>
      <c r="E3" s="192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</row>
    <row r="4" spans="1:22" ht="23.25" x14ac:dyDescent="0.25">
      <c r="A4" s="26"/>
      <c r="B4" s="27"/>
      <c r="C4" s="28"/>
      <c r="D4" s="28"/>
      <c r="E4" s="26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</row>
    <row r="5" spans="1:22" x14ac:dyDescent="0.25">
      <c r="A5" s="29" t="s">
        <v>1021</v>
      </c>
      <c r="B5" s="30" t="s">
        <v>1022</v>
      </c>
      <c r="C5" s="31" t="s">
        <v>1023</v>
      </c>
      <c r="D5" s="32" t="s">
        <v>1024</v>
      </c>
      <c r="E5" s="33" t="s">
        <v>1025</v>
      </c>
    </row>
    <row r="6" spans="1:22" ht="17.25" x14ac:dyDescent="0.25">
      <c r="A6" s="34" t="s">
        <v>1026</v>
      </c>
      <c r="B6" s="35" t="s">
        <v>1027</v>
      </c>
      <c r="C6" s="36" t="s">
        <v>1028</v>
      </c>
      <c r="D6" s="37" t="s">
        <v>1029</v>
      </c>
      <c r="E6" s="38" t="s">
        <v>1026</v>
      </c>
    </row>
    <row r="7" spans="1:22" x14ac:dyDescent="0.25">
      <c r="A7" s="39" t="s">
        <v>1030</v>
      </c>
      <c r="B7" s="40" t="s">
        <v>1027</v>
      </c>
      <c r="C7" s="41" t="s">
        <v>1031</v>
      </c>
      <c r="D7" s="42" t="s">
        <v>1032</v>
      </c>
      <c r="E7" s="43" t="s">
        <v>1030</v>
      </c>
    </row>
    <row r="8" spans="1:22" x14ac:dyDescent="0.25">
      <c r="A8" s="44" t="s">
        <v>1033</v>
      </c>
      <c r="B8" s="45" t="s">
        <v>1027</v>
      </c>
      <c r="C8" s="46" t="s">
        <v>1034</v>
      </c>
      <c r="D8" s="47" t="s">
        <v>1035</v>
      </c>
      <c r="E8" s="48" t="s">
        <v>1033</v>
      </c>
    </row>
    <row r="9" spans="1:22" x14ac:dyDescent="0.25">
      <c r="A9" s="49" t="s">
        <v>1036</v>
      </c>
      <c r="B9" s="50" t="s">
        <v>1027</v>
      </c>
      <c r="C9" s="51" t="s">
        <v>1037</v>
      </c>
      <c r="D9" s="52" t="s">
        <v>1038</v>
      </c>
      <c r="E9" s="53" t="s">
        <v>1036</v>
      </c>
    </row>
    <row r="10" spans="1:22" ht="24" x14ac:dyDescent="0.25">
      <c r="A10" s="54" t="s">
        <v>1039</v>
      </c>
      <c r="B10" s="55" t="s">
        <v>1027</v>
      </c>
      <c r="C10" s="56" t="s">
        <v>1040</v>
      </c>
      <c r="D10" s="57" t="s">
        <v>1041</v>
      </c>
      <c r="E10" s="58" t="s">
        <v>1039</v>
      </c>
    </row>
    <row r="11" spans="1:22" ht="24" x14ac:dyDescent="0.25">
      <c r="A11" s="54" t="s">
        <v>1042</v>
      </c>
      <c r="B11" s="55" t="s">
        <v>1027</v>
      </c>
      <c r="C11" s="56" t="s">
        <v>1040</v>
      </c>
      <c r="D11" s="57" t="s">
        <v>1043</v>
      </c>
      <c r="E11" s="58" t="s">
        <v>1042</v>
      </c>
    </row>
    <row r="12" spans="1:22" x14ac:dyDescent="0.25">
      <c r="A12" s="49" t="s">
        <v>1044</v>
      </c>
      <c r="B12" s="50" t="s">
        <v>1027</v>
      </c>
      <c r="C12" s="51" t="s">
        <v>1037</v>
      </c>
      <c r="D12" s="52" t="s">
        <v>1045</v>
      </c>
      <c r="E12" s="53" t="s">
        <v>1044</v>
      </c>
    </row>
    <row r="13" spans="1:22" x14ac:dyDescent="0.25">
      <c r="A13" s="54" t="s">
        <v>1046</v>
      </c>
      <c r="B13" s="55" t="s">
        <v>1027</v>
      </c>
      <c r="C13" s="56" t="s">
        <v>1040</v>
      </c>
      <c r="D13" s="57" t="s">
        <v>1047</v>
      </c>
      <c r="E13" s="58" t="s">
        <v>1046</v>
      </c>
    </row>
    <row r="14" spans="1:22" x14ac:dyDescent="0.25">
      <c r="A14" s="54" t="s">
        <v>1048</v>
      </c>
      <c r="B14" s="55" t="s">
        <v>1027</v>
      </c>
      <c r="C14" s="56" t="s">
        <v>1040</v>
      </c>
      <c r="D14" s="57" t="s">
        <v>1049</v>
      </c>
      <c r="E14" s="58" t="s">
        <v>1048</v>
      </c>
    </row>
    <row r="15" spans="1:22" x14ac:dyDescent="0.25">
      <c r="A15" s="49" t="s">
        <v>1050</v>
      </c>
      <c r="B15" s="50" t="s">
        <v>1027</v>
      </c>
      <c r="C15" s="51" t="s">
        <v>1037</v>
      </c>
      <c r="D15" s="52" t="s">
        <v>1051</v>
      </c>
      <c r="E15" s="53" t="s">
        <v>1050</v>
      </c>
    </row>
    <row r="16" spans="1:22" x14ac:dyDescent="0.25">
      <c r="A16" s="54" t="s">
        <v>1052</v>
      </c>
      <c r="B16" s="55" t="s">
        <v>1027</v>
      </c>
      <c r="C16" s="56" t="s">
        <v>1040</v>
      </c>
      <c r="D16" s="57" t="s">
        <v>1053</v>
      </c>
      <c r="E16" s="58" t="s">
        <v>1052</v>
      </c>
    </row>
    <row r="17" spans="1:5" x14ac:dyDescent="0.25">
      <c r="A17" s="54" t="s">
        <v>1054</v>
      </c>
      <c r="B17" s="55" t="s">
        <v>1027</v>
      </c>
      <c r="C17" s="56" t="s">
        <v>1040</v>
      </c>
      <c r="D17" s="57" t="s">
        <v>1055</v>
      </c>
      <c r="E17" s="58" t="s">
        <v>1054</v>
      </c>
    </row>
    <row r="18" spans="1:5" x14ac:dyDescent="0.25">
      <c r="A18" s="49" t="s">
        <v>1056</v>
      </c>
      <c r="B18" s="50" t="s">
        <v>1027</v>
      </c>
      <c r="C18" s="51" t="s">
        <v>1037</v>
      </c>
      <c r="D18" s="52" t="s">
        <v>1057</v>
      </c>
      <c r="E18" s="53" t="s">
        <v>1056</v>
      </c>
    </row>
    <row r="19" spans="1:5" x14ac:dyDescent="0.25">
      <c r="A19" s="54" t="s">
        <v>1058</v>
      </c>
      <c r="B19" s="55" t="s">
        <v>1027</v>
      </c>
      <c r="C19" s="56" t="s">
        <v>1040</v>
      </c>
      <c r="D19" s="57" t="s">
        <v>1059</v>
      </c>
      <c r="E19" s="58" t="s">
        <v>1058</v>
      </c>
    </row>
    <row r="20" spans="1:5" x14ac:dyDescent="0.25">
      <c r="A20" s="54" t="s">
        <v>1060</v>
      </c>
      <c r="B20" s="55" t="s">
        <v>1027</v>
      </c>
      <c r="C20" s="56" t="s">
        <v>1040</v>
      </c>
      <c r="D20" s="57" t="s">
        <v>1061</v>
      </c>
      <c r="E20" s="58" t="s">
        <v>1060</v>
      </c>
    </row>
    <row r="21" spans="1:5" x14ac:dyDescent="0.25">
      <c r="A21" s="49" t="s">
        <v>1062</v>
      </c>
      <c r="B21" s="50" t="s">
        <v>1027</v>
      </c>
      <c r="C21" s="51" t="s">
        <v>1037</v>
      </c>
      <c r="D21" s="52" t="s">
        <v>1063</v>
      </c>
      <c r="E21" s="53" t="s">
        <v>1062</v>
      </c>
    </row>
    <row r="22" spans="1:5" x14ac:dyDescent="0.25">
      <c r="A22" s="54" t="s">
        <v>1064</v>
      </c>
      <c r="B22" s="55" t="s">
        <v>1027</v>
      </c>
      <c r="C22" s="56" t="s">
        <v>1040</v>
      </c>
      <c r="D22" s="57" t="s">
        <v>1065</v>
      </c>
      <c r="E22" s="58" t="s">
        <v>1064</v>
      </c>
    </row>
    <row r="23" spans="1:5" x14ac:dyDescent="0.25">
      <c r="A23" s="54" t="s">
        <v>1066</v>
      </c>
      <c r="B23" s="55" t="s">
        <v>1027</v>
      </c>
      <c r="C23" s="56" t="s">
        <v>1040</v>
      </c>
      <c r="D23" s="57" t="s">
        <v>1067</v>
      </c>
      <c r="E23" s="58" t="s">
        <v>1066</v>
      </c>
    </row>
    <row r="24" spans="1:5" x14ac:dyDescent="0.25">
      <c r="A24" s="49" t="s">
        <v>1068</v>
      </c>
      <c r="B24" s="50" t="s">
        <v>1027</v>
      </c>
      <c r="C24" s="51" t="s">
        <v>1037</v>
      </c>
      <c r="D24" s="52" t="s">
        <v>1069</v>
      </c>
      <c r="E24" s="53" t="s">
        <v>1068</v>
      </c>
    </row>
    <row r="25" spans="1:5" x14ac:dyDescent="0.25">
      <c r="A25" s="54" t="s">
        <v>1070</v>
      </c>
      <c r="B25" s="55" t="s">
        <v>1027</v>
      </c>
      <c r="C25" s="56" t="s">
        <v>1040</v>
      </c>
      <c r="D25" s="57" t="s">
        <v>1071</v>
      </c>
      <c r="E25" s="58" t="s">
        <v>1070</v>
      </c>
    </row>
    <row r="26" spans="1:5" x14ac:dyDescent="0.25">
      <c r="A26" s="54" t="s">
        <v>1072</v>
      </c>
      <c r="B26" s="55" t="s">
        <v>1027</v>
      </c>
      <c r="C26" s="56" t="s">
        <v>1040</v>
      </c>
      <c r="D26" s="57" t="s">
        <v>1073</v>
      </c>
      <c r="E26" s="58" t="s">
        <v>1072</v>
      </c>
    </row>
    <row r="27" spans="1:5" x14ac:dyDescent="0.25">
      <c r="A27" s="49" t="s">
        <v>1074</v>
      </c>
      <c r="B27" s="50" t="s">
        <v>1027</v>
      </c>
      <c r="C27" s="51" t="s">
        <v>1037</v>
      </c>
      <c r="D27" s="52" t="s">
        <v>1075</v>
      </c>
      <c r="E27" s="53" t="s">
        <v>1074</v>
      </c>
    </row>
    <row r="28" spans="1:5" x14ac:dyDescent="0.25">
      <c r="A28" s="54" t="s">
        <v>1076</v>
      </c>
      <c r="B28" s="55" t="s">
        <v>1027</v>
      </c>
      <c r="C28" s="56" t="s">
        <v>1040</v>
      </c>
      <c r="D28" s="57" t="s">
        <v>1077</v>
      </c>
      <c r="E28" s="58" t="s">
        <v>1076</v>
      </c>
    </row>
    <row r="29" spans="1:5" x14ac:dyDescent="0.25">
      <c r="A29" s="54" t="s">
        <v>1078</v>
      </c>
      <c r="B29" s="55" t="s">
        <v>1027</v>
      </c>
      <c r="C29" s="56" t="s">
        <v>1040</v>
      </c>
      <c r="D29" s="57" t="s">
        <v>1079</v>
      </c>
      <c r="E29" s="58" t="s">
        <v>1078</v>
      </c>
    </row>
    <row r="30" spans="1:5" x14ac:dyDescent="0.25">
      <c r="A30" s="49" t="s">
        <v>1080</v>
      </c>
      <c r="B30" s="50" t="s">
        <v>1027</v>
      </c>
      <c r="C30" s="51" t="s">
        <v>1037</v>
      </c>
      <c r="D30" s="52" t="s">
        <v>1081</v>
      </c>
      <c r="E30" s="53" t="s">
        <v>1080</v>
      </c>
    </row>
    <row r="31" spans="1:5" x14ac:dyDescent="0.25">
      <c r="A31" s="54" t="s">
        <v>1082</v>
      </c>
      <c r="B31" s="55" t="s">
        <v>1027</v>
      </c>
      <c r="C31" s="56" t="s">
        <v>1040</v>
      </c>
      <c r="D31" s="57" t="s">
        <v>1083</v>
      </c>
      <c r="E31" s="58" t="s">
        <v>1082</v>
      </c>
    </row>
    <row r="32" spans="1:5" x14ac:dyDescent="0.25">
      <c r="A32" s="54" t="s">
        <v>1084</v>
      </c>
      <c r="B32" s="55" t="s">
        <v>1027</v>
      </c>
      <c r="C32" s="56" t="s">
        <v>1040</v>
      </c>
      <c r="D32" s="57" t="s">
        <v>1085</v>
      </c>
      <c r="E32" s="58" t="s">
        <v>1084</v>
      </c>
    </row>
    <row r="33" spans="1:5" x14ac:dyDescent="0.25">
      <c r="A33" s="49" t="s">
        <v>1086</v>
      </c>
      <c r="B33" s="50" t="s">
        <v>1027</v>
      </c>
      <c r="C33" s="51" t="s">
        <v>1037</v>
      </c>
      <c r="D33" s="52" t="s">
        <v>1087</v>
      </c>
      <c r="E33" s="53" t="s">
        <v>1086</v>
      </c>
    </row>
    <row r="34" spans="1:5" x14ac:dyDescent="0.25">
      <c r="A34" s="54" t="s">
        <v>1088</v>
      </c>
      <c r="B34" s="55" t="s">
        <v>1027</v>
      </c>
      <c r="C34" s="56" t="s">
        <v>1040</v>
      </c>
      <c r="D34" s="57" t="s">
        <v>1089</v>
      </c>
      <c r="E34" s="58" t="s">
        <v>1088</v>
      </c>
    </row>
    <row r="35" spans="1:5" x14ac:dyDescent="0.25">
      <c r="A35" s="54" t="s">
        <v>1090</v>
      </c>
      <c r="B35" s="55" t="s">
        <v>1027</v>
      </c>
      <c r="C35" s="56" t="s">
        <v>1040</v>
      </c>
      <c r="D35" s="57" t="s">
        <v>1091</v>
      </c>
      <c r="E35" s="58" t="s">
        <v>1090</v>
      </c>
    </row>
    <row r="36" spans="1:5" x14ac:dyDescent="0.25">
      <c r="A36" s="49" t="s">
        <v>1092</v>
      </c>
      <c r="B36" s="50" t="s">
        <v>1027</v>
      </c>
      <c r="C36" s="51" t="s">
        <v>1037</v>
      </c>
      <c r="D36" s="52" t="s">
        <v>1093</v>
      </c>
      <c r="E36" s="53" t="s">
        <v>1092</v>
      </c>
    </row>
    <row r="37" spans="1:5" x14ac:dyDescent="0.25">
      <c r="A37" s="54" t="s">
        <v>1094</v>
      </c>
      <c r="B37" s="55" t="s">
        <v>1027</v>
      </c>
      <c r="C37" s="56" t="s">
        <v>1040</v>
      </c>
      <c r="D37" s="57" t="s">
        <v>1095</v>
      </c>
      <c r="E37" s="58" t="s">
        <v>1094</v>
      </c>
    </row>
    <row r="38" spans="1:5" x14ac:dyDescent="0.25">
      <c r="A38" s="54" t="s">
        <v>1096</v>
      </c>
      <c r="B38" s="55" t="s">
        <v>1027</v>
      </c>
      <c r="C38" s="56" t="s">
        <v>1040</v>
      </c>
      <c r="D38" s="57" t="s">
        <v>1097</v>
      </c>
      <c r="E38" s="58" t="s">
        <v>1096</v>
      </c>
    </row>
    <row r="39" spans="1:5" x14ac:dyDescent="0.25">
      <c r="A39" s="49" t="s">
        <v>1098</v>
      </c>
      <c r="B39" s="50" t="s">
        <v>1027</v>
      </c>
      <c r="C39" s="51" t="s">
        <v>1037</v>
      </c>
      <c r="D39" s="59" t="s">
        <v>1099</v>
      </c>
      <c r="E39" s="53" t="s">
        <v>1098</v>
      </c>
    </row>
    <row r="40" spans="1:5" x14ac:dyDescent="0.25">
      <c r="A40" s="54" t="s">
        <v>1100</v>
      </c>
      <c r="B40" s="55" t="s">
        <v>1027</v>
      </c>
      <c r="C40" s="56" t="s">
        <v>1040</v>
      </c>
      <c r="D40" s="60" t="s">
        <v>1101</v>
      </c>
      <c r="E40" s="58" t="s">
        <v>1100</v>
      </c>
    </row>
    <row r="41" spans="1:5" x14ac:dyDescent="0.25">
      <c r="A41" s="54" t="s">
        <v>1102</v>
      </c>
      <c r="B41" s="55" t="s">
        <v>1027</v>
      </c>
      <c r="C41" s="56" t="s">
        <v>1040</v>
      </c>
      <c r="D41" s="60" t="s">
        <v>1103</v>
      </c>
      <c r="E41" s="58" t="s">
        <v>1102</v>
      </c>
    </row>
    <row r="42" spans="1:5" x14ac:dyDescent="0.25">
      <c r="A42" s="49" t="s">
        <v>1104</v>
      </c>
      <c r="B42" s="50" t="s">
        <v>1027</v>
      </c>
      <c r="C42" s="51" t="s">
        <v>1040</v>
      </c>
      <c r="D42" s="52" t="s">
        <v>1105</v>
      </c>
      <c r="E42" s="53" t="s">
        <v>1104</v>
      </c>
    </row>
    <row r="43" spans="1:5" x14ac:dyDescent="0.25">
      <c r="A43" s="54" t="s">
        <v>1106</v>
      </c>
      <c r="B43" s="55" t="s">
        <v>1027</v>
      </c>
      <c r="C43" s="56" t="s">
        <v>1040</v>
      </c>
      <c r="D43" s="57" t="s">
        <v>1107</v>
      </c>
      <c r="E43" s="58" t="s">
        <v>1106</v>
      </c>
    </row>
    <row r="44" spans="1:5" x14ac:dyDescent="0.25">
      <c r="A44" s="54" t="s">
        <v>1108</v>
      </c>
      <c r="B44" s="55" t="s">
        <v>1027</v>
      </c>
      <c r="C44" s="56" t="s">
        <v>1040</v>
      </c>
      <c r="D44" s="57" t="s">
        <v>1109</v>
      </c>
      <c r="E44" s="58" t="s">
        <v>1108</v>
      </c>
    </row>
    <row r="45" spans="1:5" x14ac:dyDescent="0.25">
      <c r="A45" s="49" t="s">
        <v>1110</v>
      </c>
      <c r="B45" s="50" t="s">
        <v>1027</v>
      </c>
      <c r="C45" s="51" t="s">
        <v>1037</v>
      </c>
      <c r="D45" s="52" t="s">
        <v>1111</v>
      </c>
      <c r="E45" s="53" t="s">
        <v>1110</v>
      </c>
    </row>
    <row r="46" spans="1:5" x14ac:dyDescent="0.25">
      <c r="A46" s="54" t="s">
        <v>1112</v>
      </c>
      <c r="B46" s="55" t="s">
        <v>1027</v>
      </c>
      <c r="C46" s="56" t="s">
        <v>1040</v>
      </c>
      <c r="D46" s="57" t="s">
        <v>1113</v>
      </c>
      <c r="E46" s="58" t="s">
        <v>1112</v>
      </c>
    </row>
    <row r="47" spans="1:5" x14ac:dyDescent="0.25">
      <c r="A47" s="54" t="s">
        <v>1114</v>
      </c>
      <c r="B47" s="55" t="s">
        <v>1027</v>
      </c>
      <c r="C47" s="56" t="s">
        <v>1040</v>
      </c>
      <c r="D47" s="57" t="s">
        <v>1115</v>
      </c>
      <c r="E47" s="58" t="s">
        <v>1114</v>
      </c>
    </row>
    <row r="48" spans="1:5" x14ac:dyDescent="0.25">
      <c r="A48" s="49" t="s">
        <v>1116</v>
      </c>
      <c r="B48" s="50" t="s">
        <v>1027</v>
      </c>
      <c r="C48" s="51" t="s">
        <v>1037</v>
      </c>
      <c r="D48" s="52" t="s">
        <v>1117</v>
      </c>
      <c r="E48" s="53" t="s">
        <v>1116</v>
      </c>
    </row>
    <row r="49" spans="1:5" x14ac:dyDescent="0.25">
      <c r="A49" s="54" t="s">
        <v>1118</v>
      </c>
      <c r="B49" s="55" t="s">
        <v>1027</v>
      </c>
      <c r="C49" s="56" t="s">
        <v>1040</v>
      </c>
      <c r="D49" s="57" t="s">
        <v>1119</v>
      </c>
      <c r="E49" s="58" t="s">
        <v>1118</v>
      </c>
    </row>
    <row r="50" spans="1:5" x14ac:dyDescent="0.25">
      <c r="A50" s="54" t="s">
        <v>1120</v>
      </c>
      <c r="B50" s="55" t="s">
        <v>1027</v>
      </c>
      <c r="C50" s="56" t="s">
        <v>1040</v>
      </c>
      <c r="D50" s="57" t="s">
        <v>1121</v>
      </c>
      <c r="E50" s="58" t="s">
        <v>1120</v>
      </c>
    </row>
    <row r="51" spans="1:5" x14ac:dyDescent="0.25">
      <c r="A51" s="49" t="s">
        <v>1122</v>
      </c>
      <c r="B51" s="50" t="s">
        <v>1027</v>
      </c>
      <c r="C51" s="51" t="s">
        <v>1037</v>
      </c>
      <c r="D51" s="52" t="s">
        <v>1123</v>
      </c>
      <c r="E51" s="53" t="s">
        <v>1122</v>
      </c>
    </row>
    <row r="52" spans="1:5" x14ac:dyDescent="0.25">
      <c r="A52" s="54" t="s">
        <v>1124</v>
      </c>
      <c r="B52" s="55" t="s">
        <v>1027</v>
      </c>
      <c r="C52" s="56" t="s">
        <v>1040</v>
      </c>
      <c r="D52" s="57" t="s">
        <v>1125</v>
      </c>
      <c r="E52" s="58" t="s">
        <v>1124</v>
      </c>
    </row>
    <row r="53" spans="1:5" x14ac:dyDescent="0.25">
      <c r="A53" s="54" t="s">
        <v>1126</v>
      </c>
      <c r="B53" s="55" t="s">
        <v>1027</v>
      </c>
      <c r="C53" s="56" t="s">
        <v>1040</v>
      </c>
      <c r="D53" s="57" t="s">
        <v>1127</v>
      </c>
      <c r="E53" s="58" t="s">
        <v>1126</v>
      </c>
    </row>
    <row r="54" spans="1:5" x14ac:dyDescent="0.25">
      <c r="A54" s="49" t="s">
        <v>1128</v>
      </c>
      <c r="B54" s="50" t="s">
        <v>1027</v>
      </c>
      <c r="C54" s="51" t="s">
        <v>1037</v>
      </c>
      <c r="D54" s="52" t="s">
        <v>1129</v>
      </c>
      <c r="E54" s="53" t="s">
        <v>1128</v>
      </c>
    </row>
    <row r="55" spans="1:5" x14ac:dyDescent="0.25">
      <c r="A55" s="54" t="s">
        <v>1130</v>
      </c>
      <c r="B55" s="55" t="s">
        <v>1027</v>
      </c>
      <c r="C55" s="56" t="s">
        <v>1040</v>
      </c>
      <c r="D55" s="57" t="s">
        <v>1131</v>
      </c>
      <c r="E55" s="58" t="s">
        <v>1130</v>
      </c>
    </row>
    <row r="56" spans="1:5" x14ac:dyDescent="0.25">
      <c r="A56" s="54" t="s">
        <v>1132</v>
      </c>
      <c r="B56" s="55" t="s">
        <v>1027</v>
      </c>
      <c r="C56" s="56" t="s">
        <v>1040</v>
      </c>
      <c r="D56" s="57" t="s">
        <v>1133</v>
      </c>
      <c r="E56" s="58" t="s">
        <v>1132</v>
      </c>
    </row>
    <row r="57" spans="1:5" x14ac:dyDescent="0.25">
      <c r="A57" s="49" t="s">
        <v>1134</v>
      </c>
      <c r="B57" s="50" t="s">
        <v>1027</v>
      </c>
      <c r="C57" s="51" t="s">
        <v>1037</v>
      </c>
      <c r="D57" s="52" t="s">
        <v>1135</v>
      </c>
      <c r="E57" s="53" t="s">
        <v>1134</v>
      </c>
    </row>
    <row r="58" spans="1:5" x14ac:dyDescent="0.25">
      <c r="A58" s="54" t="s">
        <v>1136</v>
      </c>
      <c r="B58" s="55" t="s">
        <v>1027</v>
      </c>
      <c r="C58" s="56" t="s">
        <v>1040</v>
      </c>
      <c r="D58" s="57" t="s">
        <v>1137</v>
      </c>
      <c r="E58" s="58" t="s">
        <v>1136</v>
      </c>
    </row>
    <row r="59" spans="1:5" x14ac:dyDescent="0.25">
      <c r="A59" s="54" t="s">
        <v>1138</v>
      </c>
      <c r="B59" s="55" t="s">
        <v>1027</v>
      </c>
      <c r="C59" s="56" t="s">
        <v>1040</v>
      </c>
      <c r="D59" s="57" t="s">
        <v>1139</v>
      </c>
      <c r="E59" s="58" t="s">
        <v>1138</v>
      </c>
    </row>
    <row r="60" spans="1:5" x14ac:dyDescent="0.25">
      <c r="A60" s="49" t="s">
        <v>1140</v>
      </c>
      <c r="B60" s="50" t="s">
        <v>1027</v>
      </c>
      <c r="C60" s="51" t="s">
        <v>1037</v>
      </c>
      <c r="D60" s="52" t="s">
        <v>1141</v>
      </c>
      <c r="E60" s="53" t="s">
        <v>1140</v>
      </c>
    </row>
    <row r="61" spans="1:5" x14ac:dyDescent="0.25">
      <c r="A61" s="54" t="s">
        <v>1142</v>
      </c>
      <c r="B61" s="55" t="s">
        <v>1027</v>
      </c>
      <c r="C61" s="56" t="s">
        <v>1040</v>
      </c>
      <c r="D61" s="57" t="s">
        <v>1143</v>
      </c>
      <c r="E61" s="58" t="s">
        <v>1142</v>
      </c>
    </row>
    <row r="62" spans="1:5" x14ac:dyDescent="0.25">
      <c r="A62" s="54" t="s">
        <v>1144</v>
      </c>
      <c r="B62" s="55" t="s">
        <v>1027</v>
      </c>
      <c r="C62" s="56" t="s">
        <v>1040</v>
      </c>
      <c r="D62" s="57" t="s">
        <v>1145</v>
      </c>
      <c r="E62" s="58" t="s">
        <v>1144</v>
      </c>
    </row>
    <row r="63" spans="1:5" x14ac:dyDescent="0.25">
      <c r="A63" s="49" t="s">
        <v>1146</v>
      </c>
      <c r="B63" s="50" t="s">
        <v>1027</v>
      </c>
      <c r="C63" s="51" t="s">
        <v>1037</v>
      </c>
      <c r="D63" s="52" t="s">
        <v>1147</v>
      </c>
      <c r="E63" s="53" t="s">
        <v>1146</v>
      </c>
    </row>
    <row r="64" spans="1:5" x14ac:dyDescent="0.25">
      <c r="A64" s="54" t="s">
        <v>1148</v>
      </c>
      <c r="B64" s="55" t="s">
        <v>1027</v>
      </c>
      <c r="C64" s="56" t="s">
        <v>1040</v>
      </c>
      <c r="D64" s="57" t="s">
        <v>1149</v>
      </c>
      <c r="E64" s="58" t="s">
        <v>1148</v>
      </c>
    </row>
    <row r="65" spans="1:5" x14ac:dyDescent="0.25">
      <c r="A65" s="54" t="s">
        <v>1150</v>
      </c>
      <c r="B65" s="55" t="s">
        <v>1027</v>
      </c>
      <c r="C65" s="56" t="s">
        <v>1040</v>
      </c>
      <c r="D65" s="57" t="s">
        <v>1151</v>
      </c>
      <c r="E65" s="58" t="s">
        <v>1150</v>
      </c>
    </row>
    <row r="66" spans="1:5" x14ac:dyDescent="0.25">
      <c r="A66" s="49" t="s">
        <v>1152</v>
      </c>
      <c r="B66" s="50" t="s">
        <v>1027</v>
      </c>
      <c r="C66" s="51" t="s">
        <v>1037</v>
      </c>
      <c r="D66" s="52" t="s">
        <v>1153</v>
      </c>
      <c r="E66" s="53" t="s">
        <v>1152</v>
      </c>
    </row>
    <row r="67" spans="1:5" x14ac:dyDescent="0.25">
      <c r="A67" s="54" t="s">
        <v>1154</v>
      </c>
      <c r="B67" s="55" t="s">
        <v>1027</v>
      </c>
      <c r="C67" s="56" t="s">
        <v>1040</v>
      </c>
      <c r="D67" s="57" t="s">
        <v>1155</v>
      </c>
      <c r="E67" s="58" t="s">
        <v>1154</v>
      </c>
    </row>
    <row r="68" spans="1:5" x14ac:dyDescent="0.25">
      <c r="A68" s="54" t="s">
        <v>1156</v>
      </c>
      <c r="B68" s="55" t="s">
        <v>1027</v>
      </c>
      <c r="C68" s="56" t="s">
        <v>1040</v>
      </c>
      <c r="D68" s="57" t="s">
        <v>1157</v>
      </c>
      <c r="E68" s="58" t="s">
        <v>1156</v>
      </c>
    </row>
    <row r="69" spans="1:5" x14ac:dyDescent="0.25">
      <c r="A69" s="49" t="s">
        <v>1158</v>
      </c>
      <c r="B69" s="50" t="s">
        <v>1027</v>
      </c>
      <c r="C69" s="51" t="s">
        <v>1037</v>
      </c>
      <c r="D69" s="52" t="s">
        <v>1159</v>
      </c>
      <c r="E69" s="53" t="s">
        <v>1158</v>
      </c>
    </row>
    <row r="70" spans="1:5" x14ac:dyDescent="0.25">
      <c r="A70" s="54" t="s">
        <v>1160</v>
      </c>
      <c r="B70" s="55" t="s">
        <v>1027</v>
      </c>
      <c r="C70" s="56" t="s">
        <v>1040</v>
      </c>
      <c r="D70" s="57" t="s">
        <v>1161</v>
      </c>
      <c r="E70" s="58" t="s">
        <v>1160</v>
      </c>
    </row>
    <row r="71" spans="1:5" x14ac:dyDescent="0.25">
      <c r="A71" s="54" t="s">
        <v>1162</v>
      </c>
      <c r="B71" s="55" t="s">
        <v>1027</v>
      </c>
      <c r="C71" s="56" t="s">
        <v>1040</v>
      </c>
      <c r="D71" s="57" t="s">
        <v>1163</v>
      </c>
      <c r="E71" s="58" t="s">
        <v>1162</v>
      </c>
    </row>
    <row r="72" spans="1:5" x14ac:dyDescent="0.25">
      <c r="A72" s="49" t="s">
        <v>1164</v>
      </c>
      <c r="B72" s="50" t="s">
        <v>1027</v>
      </c>
      <c r="C72" s="51" t="s">
        <v>1037</v>
      </c>
      <c r="D72" s="52" t="s">
        <v>1165</v>
      </c>
      <c r="E72" s="53" t="s">
        <v>1164</v>
      </c>
    </row>
    <row r="73" spans="1:5" x14ac:dyDescent="0.25">
      <c r="A73" s="54" t="s">
        <v>1166</v>
      </c>
      <c r="B73" s="55" t="s">
        <v>1027</v>
      </c>
      <c r="C73" s="56" t="s">
        <v>1040</v>
      </c>
      <c r="D73" s="57" t="s">
        <v>1167</v>
      </c>
      <c r="E73" s="58" t="s">
        <v>1166</v>
      </c>
    </row>
    <row r="74" spans="1:5" x14ac:dyDescent="0.25">
      <c r="A74" s="54" t="s">
        <v>1168</v>
      </c>
      <c r="B74" s="55" t="s">
        <v>1027</v>
      </c>
      <c r="C74" s="56" t="s">
        <v>1040</v>
      </c>
      <c r="D74" s="57" t="s">
        <v>1169</v>
      </c>
      <c r="E74" s="58" t="s">
        <v>1168</v>
      </c>
    </row>
    <row r="75" spans="1:5" x14ac:dyDescent="0.25">
      <c r="A75" s="49" t="s">
        <v>1170</v>
      </c>
      <c r="B75" s="50" t="s">
        <v>1027</v>
      </c>
      <c r="C75" s="51" t="s">
        <v>1037</v>
      </c>
      <c r="D75" s="52" t="s">
        <v>1171</v>
      </c>
      <c r="E75" s="53" t="s">
        <v>1170</v>
      </c>
    </row>
    <row r="76" spans="1:5" x14ac:dyDescent="0.25">
      <c r="A76" s="54" t="s">
        <v>1172</v>
      </c>
      <c r="B76" s="55" t="s">
        <v>1027</v>
      </c>
      <c r="C76" s="56" t="s">
        <v>1040</v>
      </c>
      <c r="D76" s="57" t="s">
        <v>1173</v>
      </c>
      <c r="E76" s="58" t="s">
        <v>1172</v>
      </c>
    </row>
    <row r="77" spans="1:5" x14ac:dyDescent="0.25">
      <c r="A77" s="54" t="s">
        <v>1174</v>
      </c>
      <c r="B77" s="55" t="s">
        <v>1027</v>
      </c>
      <c r="C77" s="56" t="s">
        <v>1040</v>
      </c>
      <c r="D77" s="57" t="s">
        <v>1175</v>
      </c>
      <c r="E77" s="58" t="s">
        <v>1174</v>
      </c>
    </row>
    <row r="78" spans="1:5" x14ac:dyDescent="0.25">
      <c r="A78" s="49" t="s">
        <v>1176</v>
      </c>
      <c r="B78" s="50" t="s">
        <v>1027</v>
      </c>
      <c r="C78" s="51" t="s">
        <v>1037</v>
      </c>
      <c r="D78" s="52" t="s">
        <v>1177</v>
      </c>
      <c r="E78" s="53" t="s">
        <v>1176</v>
      </c>
    </row>
    <row r="79" spans="1:5" x14ac:dyDescent="0.25">
      <c r="A79" s="54" t="s">
        <v>1178</v>
      </c>
      <c r="B79" s="55" t="s">
        <v>1027</v>
      </c>
      <c r="C79" s="56" t="s">
        <v>1040</v>
      </c>
      <c r="D79" s="57" t="s">
        <v>1179</v>
      </c>
      <c r="E79" s="58" t="s">
        <v>1178</v>
      </c>
    </row>
    <row r="80" spans="1:5" x14ac:dyDescent="0.25">
      <c r="A80" s="54" t="s">
        <v>1180</v>
      </c>
      <c r="B80" s="55" t="s">
        <v>1027</v>
      </c>
      <c r="C80" s="56" t="s">
        <v>1040</v>
      </c>
      <c r="D80" s="57" t="s">
        <v>1181</v>
      </c>
      <c r="E80" s="58" t="s">
        <v>1180</v>
      </c>
    </row>
    <row r="81" spans="1:5" x14ac:dyDescent="0.25">
      <c r="A81" s="49" t="s">
        <v>1182</v>
      </c>
      <c r="B81" s="50" t="s">
        <v>1027</v>
      </c>
      <c r="C81" s="51" t="s">
        <v>1037</v>
      </c>
      <c r="D81" s="52" t="s">
        <v>1183</v>
      </c>
      <c r="E81" s="53" t="s">
        <v>1182</v>
      </c>
    </row>
    <row r="82" spans="1:5" x14ac:dyDescent="0.25">
      <c r="A82" s="54" t="s">
        <v>1184</v>
      </c>
      <c r="B82" s="55" t="s">
        <v>1027</v>
      </c>
      <c r="C82" s="56" t="s">
        <v>1040</v>
      </c>
      <c r="D82" s="57" t="s">
        <v>1185</v>
      </c>
      <c r="E82" s="58" t="s">
        <v>1184</v>
      </c>
    </row>
    <row r="83" spans="1:5" x14ac:dyDescent="0.25">
      <c r="A83" s="54" t="s">
        <v>1186</v>
      </c>
      <c r="B83" s="55" t="s">
        <v>1027</v>
      </c>
      <c r="C83" s="56" t="s">
        <v>1040</v>
      </c>
      <c r="D83" s="57" t="s">
        <v>1187</v>
      </c>
      <c r="E83" s="58" t="s">
        <v>1186</v>
      </c>
    </row>
    <row r="84" spans="1:5" x14ac:dyDescent="0.25">
      <c r="A84" s="49" t="s">
        <v>1188</v>
      </c>
      <c r="B84" s="50" t="s">
        <v>1027</v>
      </c>
      <c r="C84" s="51" t="s">
        <v>1037</v>
      </c>
      <c r="D84" s="52" t="s">
        <v>1189</v>
      </c>
      <c r="E84" s="53" t="s">
        <v>1188</v>
      </c>
    </row>
    <row r="85" spans="1:5" x14ac:dyDescent="0.25">
      <c r="A85" s="54" t="s">
        <v>1190</v>
      </c>
      <c r="B85" s="55" t="s">
        <v>1027</v>
      </c>
      <c r="C85" s="56" t="s">
        <v>1040</v>
      </c>
      <c r="D85" s="57" t="s">
        <v>1191</v>
      </c>
      <c r="E85" s="58" t="s">
        <v>1190</v>
      </c>
    </row>
    <row r="86" spans="1:5" x14ac:dyDescent="0.25">
      <c r="A86" s="54" t="s">
        <v>1192</v>
      </c>
      <c r="B86" s="55" t="s">
        <v>1027</v>
      </c>
      <c r="C86" s="56" t="s">
        <v>1040</v>
      </c>
      <c r="D86" s="57" t="s">
        <v>1193</v>
      </c>
      <c r="E86" s="58" t="s">
        <v>1192</v>
      </c>
    </row>
    <row r="87" spans="1:5" x14ac:dyDescent="0.25">
      <c r="A87" s="49" t="s">
        <v>1194</v>
      </c>
      <c r="B87" s="50" t="s">
        <v>1027</v>
      </c>
      <c r="C87" s="51" t="s">
        <v>1037</v>
      </c>
      <c r="D87" s="52" t="s">
        <v>1195</v>
      </c>
      <c r="E87" s="53" t="s">
        <v>1194</v>
      </c>
    </row>
    <row r="88" spans="1:5" x14ac:dyDescent="0.25">
      <c r="A88" s="54" t="s">
        <v>1196</v>
      </c>
      <c r="B88" s="55" t="s">
        <v>1027</v>
      </c>
      <c r="C88" s="56" t="s">
        <v>1040</v>
      </c>
      <c r="D88" s="57" t="s">
        <v>1197</v>
      </c>
      <c r="E88" s="58" t="s">
        <v>1196</v>
      </c>
    </row>
    <row r="89" spans="1:5" x14ac:dyDescent="0.25">
      <c r="A89" s="54" t="s">
        <v>1198</v>
      </c>
      <c r="B89" s="55" t="s">
        <v>1027</v>
      </c>
      <c r="C89" s="56" t="s">
        <v>1040</v>
      </c>
      <c r="D89" s="57" t="s">
        <v>1199</v>
      </c>
      <c r="E89" s="58" t="s">
        <v>1198</v>
      </c>
    </row>
    <row r="90" spans="1:5" x14ac:dyDescent="0.25">
      <c r="A90" s="49" t="s">
        <v>1200</v>
      </c>
      <c r="B90" s="50" t="s">
        <v>1027</v>
      </c>
      <c r="C90" s="51" t="s">
        <v>1037</v>
      </c>
      <c r="D90" s="52" t="s">
        <v>1201</v>
      </c>
      <c r="E90" s="53" t="s">
        <v>1200</v>
      </c>
    </row>
    <row r="91" spans="1:5" x14ac:dyDescent="0.25">
      <c r="A91" s="54" t="s">
        <v>1202</v>
      </c>
      <c r="B91" s="55" t="s">
        <v>1027</v>
      </c>
      <c r="C91" s="56" t="s">
        <v>1040</v>
      </c>
      <c r="D91" s="57" t="s">
        <v>1203</v>
      </c>
      <c r="E91" s="58" t="s">
        <v>1202</v>
      </c>
    </row>
    <row r="92" spans="1:5" x14ac:dyDescent="0.25">
      <c r="A92" s="54" t="s">
        <v>1204</v>
      </c>
      <c r="B92" s="55" t="s">
        <v>1027</v>
      </c>
      <c r="C92" s="56" t="s">
        <v>1040</v>
      </c>
      <c r="D92" s="57" t="s">
        <v>1205</v>
      </c>
      <c r="E92" s="58" t="s">
        <v>1204</v>
      </c>
    </row>
    <row r="93" spans="1:5" x14ac:dyDescent="0.25">
      <c r="A93" s="49" t="s">
        <v>1206</v>
      </c>
      <c r="B93" s="50" t="s">
        <v>1027</v>
      </c>
      <c r="C93" s="51" t="s">
        <v>1037</v>
      </c>
      <c r="D93" s="52" t="s">
        <v>1207</v>
      </c>
      <c r="E93" s="53" t="s">
        <v>1206</v>
      </c>
    </row>
    <row r="94" spans="1:5" x14ac:dyDescent="0.25">
      <c r="A94" s="54" t="s">
        <v>1208</v>
      </c>
      <c r="B94" s="55" t="s">
        <v>1027</v>
      </c>
      <c r="C94" s="56" t="s">
        <v>1040</v>
      </c>
      <c r="D94" s="57" t="s">
        <v>1209</v>
      </c>
      <c r="E94" s="58" t="s">
        <v>1208</v>
      </c>
    </row>
    <row r="95" spans="1:5" x14ac:dyDescent="0.25">
      <c r="A95" s="54" t="s">
        <v>1210</v>
      </c>
      <c r="B95" s="55" t="s">
        <v>1027</v>
      </c>
      <c r="C95" s="56" t="s">
        <v>1040</v>
      </c>
      <c r="D95" s="57" t="s">
        <v>1211</v>
      </c>
      <c r="E95" s="58" t="s">
        <v>1210</v>
      </c>
    </row>
    <row r="96" spans="1:5" x14ac:dyDescent="0.25">
      <c r="A96" s="49" t="s">
        <v>1212</v>
      </c>
      <c r="B96" s="50" t="s">
        <v>1027</v>
      </c>
      <c r="C96" s="51" t="s">
        <v>1037</v>
      </c>
      <c r="D96" s="52" t="s">
        <v>1213</v>
      </c>
      <c r="E96" s="53" t="s">
        <v>1212</v>
      </c>
    </row>
    <row r="97" spans="1:5" x14ac:dyDescent="0.25">
      <c r="A97" s="54" t="s">
        <v>1214</v>
      </c>
      <c r="B97" s="55" t="s">
        <v>1027</v>
      </c>
      <c r="C97" s="56" t="s">
        <v>1040</v>
      </c>
      <c r="D97" s="57" t="s">
        <v>1215</v>
      </c>
      <c r="E97" s="58" t="s">
        <v>1214</v>
      </c>
    </row>
    <row r="98" spans="1:5" x14ac:dyDescent="0.25">
      <c r="A98" s="54" t="s">
        <v>1216</v>
      </c>
      <c r="B98" s="55" t="s">
        <v>1027</v>
      </c>
      <c r="C98" s="56" t="s">
        <v>1040</v>
      </c>
      <c r="D98" s="57" t="s">
        <v>1217</v>
      </c>
      <c r="E98" s="58" t="s">
        <v>1216</v>
      </c>
    </row>
    <row r="99" spans="1:5" x14ac:dyDescent="0.25">
      <c r="A99" s="49" t="s">
        <v>1218</v>
      </c>
      <c r="B99" s="50" t="s">
        <v>1027</v>
      </c>
      <c r="C99" s="51" t="s">
        <v>1037</v>
      </c>
      <c r="D99" s="52" t="s">
        <v>1219</v>
      </c>
      <c r="E99" s="53" t="s">
        <v>1218</v>
      </c>
    </row>
    <row r="100" spans="1:5" x14ac:dyDescent="0.25">
      <c r="A100" s="54" t="s">
        <v>1220</v>
      </c>
      <c r="B100" s="55" t="s">
        <v>1027</v>
      </c>
      <c r="C100" s="56" t="s">
        <v>1040</v>
      </c>
      <c r="D100" s="57" t="s">
        <v>1219</v>
      </c>
      <c r="E100" s="58" t="s">
        <v>1220</v>
      </c>
    </row>
    <row r="101" spans="1:5" x14ac:dyDescent="0.25">
      <c r="A101" s="54" t="s">
        <v>1221</v>
      </c>
      <c r="B101" s="55" t="s">
        <v>1027</v>
      </c>
      <c r="C101" s="56" t="s">
        <v>1040</v>
      </c>
      <c r="D101" s="57" t="s">
        <v>1222</v>
      </c>
      <c r="E101" s="58" t="s">
        <v>1221</v>
      </c>
    </row>
    <row r="102" spans="1:5" x14ac:dyDescent="0.25">
      <c r="A102" s="49" t="s">
        <v>1223</v>
      </c>
      <c r="B102" s="50" t="s">
        <v>1027</v>
      </c>
      <c r="C102" s="51" t="s">
        <v>1037</v>
      </c>
      <c r="D102" s="52" t="s">
        <v>1224</v>
      </c>
      <c r="E102" s="53" t="s">
        <v>1223</v>
      </c>
    </row>
    <row r="103" spans="1:5" x14ac:dyDescent="0.25">
      <c r="A103" s="54" t="s">
        <v>1225</v>
      </c>
      <c r="B103" s="55" t="s">
        <v>1027</v>
      </c>
      <c r="C103" s="56" t="s">
        <v>1040</v>
      </c>
      <c r="D103" s="57" t="s">
        <v>1224</v>
      </c>
      <c r="E103" s="58" t="s">
        <v>1225</v>
      </c>
    </row>
    <row r="104" spans="1:5" x14ac:dyDescent="0.25">
      <c r="A104" s="54" t="s">
        <v>1226</v>
      </c>
      <c r="B104" s="55" t="s">
        <v>1027</v>
      </c>
      <c r="C104" s="56" t="s">
        <v>1040</v>
      </c>
      <c r="D104" s="57" t="s">
        <v>1227</v>
      </c>
      <c r="E104" s="58" t="s">
        <v>1226</v>
      </c>
    </row>
    <row r="105" spans="1:5" x14ac:dyDescent="0.25">
      <c r="A105" s="49" t="s">
        <v>1228</v>
      </c>
      <c r="B105" s="50" t="s">
        <v>1027</v>
      </c>
      <c r="C105" s="51" t="s">
        <v>1037</v>
      </c>
      <c r="D105" s="52" t="s">
        <v>1229</v>
      </c>
      <c r="E105" s="53" t="s">
        <v>1228</v>
      </c>
    </row>
    <row r="106" spans="1:5" x14ac:dyDescent="0.25">
      <c r="A106" s="54" t="s">
        <v>1230</v>
      </c>
      <c r="B106" s="55" t="s">
        <v>1027</v>
      </c>
      <c r="C106" s="56" t="s">
        <v>1040</v>
      </c>
      <c r="D106" s="57" t="s">
        <v>1231</v>
      </c>
      <c r="E106" s="58" t="s">
        <v>1230</v>
      </c>
    </row>
    <row r="107" spans="1:5" x14ac:dyDescent="0.25">
      <c r="A107" s="54" t="s">
        <v>1232</v>
      </c>
      <c r="B107" s="55" t="s">
        <v>1027</v>
      </c>
      <c r="C107" s="56" t="s">
        <v>1040</v>
      </c>
      <c r="D107" s="57" t="s">
        <v>1233</v>
      </c>
      <c r="E107" s="58" t="s">
        <v>1232</v>
      </c>
    </row>
    <row r="108" spans="1:5" x14ac:dyDescent="0.25">
      <c r="A108" s="49" t="s">
        <v>1234</v>
      </c>
      <c r="B108" s="50" t="s">
        <v>1027</v>
      </c>
      <c r="C108" s="51" t="s">
        <v>1037</v>
      </c>
      <c r="D108" s="52" t="s">
        <v>1235</v>
      </c>
      <c r="E108" s="53" t="s">
        <v>1234</v>
      </c>
    </row>
    <row r="109" spans="1:5" x14ac:dyDescent="0.25">
      <c r="A109" s="54" t="s">
        <v>1236</v>
      </c>
      <c r="B109" s="55" t="s">
        <v>1027</v>
      </c>
      <c r="C109" s="56" t="s">
        <v>1040</v>
      </c>
      <c r="D109" s="57" t="s">
        <v>1237</v>
      </c>
      <c r="E109" s="58" t="s">
        <v>1236</v>
      </c>
    </row>
    <row r="110" spans="1:5" x14ac:dyDescent="0.25">
      <c r="A110" s="54" t="s">
        <v>1238</v>
      </c>
      <c r="B110" s="55" t="s">
        <v>1027</v>
      </c>
      <c r="C110" s="56" t="s">
        <v>1040</v>
      </c>
      <c r="D110" s="57" t="s">
        <v>1239</v>
      </c>
      <c r="E110" s="58" t="s">
        <v>1238</v>
      </c>
    </row>
    <row r="111" spans="1:5" x14ac:dyDescent="0.25">
      <c r="A111" s="49" t="s">
        <v>1240</v>
      </c>
      <c r="B111" s="50" t="s">
        <v>1027</v>
      </c>
      <c r="C111" s="51" t="s">
        <v>1037</v>
      </c>
      <c r="D111" s="52" t="s">
        <v>1241</v>
      </c>
      <c r="E111" s="53" t="s">
        <v>1240</v>
      </c>
    </row>
    <row r="112" spans="1:5" x14ac:dyDescent="0.25">
      <c r="A112" s="54" t="s">
        <v>1242</v>
      </c>
      <c r="B112" s="55" t="s">
        <v>1027</v>
      </c>
      <c r="C112" s="56" t="s">
        <v>1040</v>
      </c>
      <c r="D112" s="57" t="s">
        <v>1243</v>
      </c>
      <c r="E112" s="58" t="s">
        <v>1242</v>
      </c>
    </row>
    <row r="113" spans="1:5" x14ac:dyDescent="0.25">
      <c r="A113" s="54" t="s">
        <v>1244</v>
      </c>
      <c r="B113" s="55" t="s">
        <v>1027</v>
      </c>
      <c r="C113" s="56" t="s">
        <v>1040</v>
      </c>
      <c r="D113" s="57" t="s">
        <v>1245</v>
      </c>
      <c r="E113" s="58" t="s">
        <v>1244</v>
      </c>
    </row>
    <row r="114" spans="1:5" x14ac:dyDescent="0.25">
      <c r="A114" s="49" t="s">
        <v>1246</v>
      </c>
      <c r="B114" s="50" t="s">
        <v>1027</v>
      </c>
      <c r="C114" s="51" t="s">
        <v>1037</v>
      </c>
      <c r="D114" s="52" t="s">
        <v>1247</v>
      </c>
      <c r="E114" s="53" t="s">
        <v>1246</v>
      </c>
    </row>
    <row r="115" spans="1:5" x14ac:dyDescent="0.25">
      <c r="A115" s="54" t="s">
        <v>1248</v>
      </c>
      <c r="B115" s="55" t="s">
        <v>1027</v>
      </c>
      <c r="C115" s="56" t="s">
        <v>1040</v>
      </c>
      <c r="D115" s="57" t="s">
        <v>1249</v>
      </c>
      <c r="E115" s="58" t="s">
        <v>1248</v>
      </c>
    </row>
    <row r="116" spans="1:5" x14ac:dyDescent="0.25">
      <c r="A116" s="54" t="s">
        <v>1250</v>
      </c>
      <c r="B116" s="55" t="s">
        <v>1027</v>
      </c>
      <c r="C116" s="56" t="s">
        <v>1040</v>
      </c>
      <c r="D116" s="57" t="s">
        <v>1251</v>
      </c>
      <c r="E116" s="58" t="s">
        <v>1250</v>
      </c>
    </row>
    <row r="117" spans="1:5" x14ac:dyDescent="0.25">
      <c r="A117" s="49" t="s">
        <v>1252</v>
      </c>
      <c r="B117" s="50" t="s">
        <v>1027</v>
      </c>
      <c r="C117" s="51" t="s">
        <v>1037</v>
      </c>
      <c r="D117" s="52" t="s">
        <v>1253</v>
      </c>
      <c r="E117" s="53" t="s">
        <v>1252</v>
      </c>
    </row>
    <row r="118" spans="1:5" x14ac:dyDescent="0.25">
      <c r="A118" s="54" t="s">
        <v>1254</v>
      </c>
      <c r="B118" s="55" t="s">
        <v>1027</v>
      </c>
      <c r="C118" s="56" t="s">
        <v>1040</v>
      </c>
      <c r="D118" s="60" t="s">
        <v>1255</v>
      </c>
      <c r="E118" s="58" t="s">
        <v>1254</v>
      </c>
    </row>
    <row r="119" spans="1:5" x14ac:dyDescent="0.25">
      <c r="A119" s="54" t="s">
        <v>1256</v>
      </c>
      <c r="B119" s="55" t="s">
        <v>1027</v>
      </c>
      <c r="C119" s="56" t="s">
        <v>1040</v>
      </c>
      <c r="D119" s="60" t="s">
        <v>1257</v>
      </c>
      <c r="E119" s="58" t="s">
        <v>1256</v>
      </c>
    </row>
    <row r="120" spans="1:5" x14ac:dyDescent="0.25">
      <c r="A120" s="49" t="s">
        <v>1258</v>
      </c>
      <c r="B120" s="50" t="s">
        <v>1027</v>
      </c>
      <c r="C120" s="51" t="s">
        <v>1037</v>
      </c>
      <c r="D120" s="52" t="s">
        <v>1259</v>
      </c>
      <c r="E120" s="53" t="s">
        <v>1258</v>
      </c>
    </row>
    <row r="121" spans="1:5" x14ac:dyDescent="0.25">
      <c r="A121" s="54" t="s">
        <v>1260</v>
      </c>
      <c r="B121" s="55" t="s">
        <v>1027</v>
      </c>
      <c r="C121" s="56" t="s">
        <v>1040</v>
      </c>
      <c r="D121" s="60" t="s">
        <v>1261</v>
      </c>
      <c r="E121" s="58" t="s">
        <v>1260</v>
      </c>
    </row>
    <row r="122" spans="1:5" x14ac:dyDescent="0.25">
      <c r="A122" s="54" t="s">
        <v>1262</v>
      </c>
      <c r="B122" s="55" t="s">
        <v>1027</v>
      </c>
      <c r="C122" s="56" t="s">
        <v>1040</v>
      </c>
      <c r="D122" s="60" t="s">
        <v>1263</v>
      </c>
      <c r="E122" s="58" t="s">
        <v>1262</v>
      </c>
    </row>
    <row r="123" spans="1:5" x14ac:dyDescent="0.25">
      <c r="A123" s="49" t="s">
        <v>1264</v>
      </c>
      <c r="B123" s="50" t="s">
        <v>1027</v>
      </c>
      <c r="C123" s="51" t="s">
        <v>1037</v>
      </c>
      <c r="D123" s="52" t="s">
        <v>1265</v>
      </c>
      <c r="E123" s="53" t="s">
        <v>1264</v>
      </c>
    </row>
    <row r="124" spans="1:5" x14ac:dyDescent="0.25">
      <c r="A124" s="54" t="s">
        <v>1266</v>
      </c>
      <c r="B124" s="55" t="s">
        <v>1027</v>
      </c>
      <c r="C124" s="56" t="s">
        <v>1040</v>
      </c>
      <c r="D124" s="60" t="s">
        <v>1267</v>
      </c>
      <c r="E124" s="58" t="s">
        <v>1266</v>
      </c>
    </row>
    <row r="125" spans="1:5" x14ac:dyDescent="0.25">
      <c r="A125" s="54" t="s">
        <v>1268</v>
      </c>
      <c r="B125" s="55" t="s">
        <v>1027</v>
      </c>
      <c r="C125" s="56" t="s">
        <v>1040</v>
      </c>
      <c r="D125" s="60" t="s">
        <v>1269</v>
      </c>
      <c r="E125" s="58" t="s">
        <v>1268</v>
      </c>
    </row>
    <row r="126" spans="1:5" x14ac:dyDescent="0.25">
      <c r="A126" s="49" t="s">
        <v>1270</v>
      </c>
      <c r="B126" s="50" t="s">
        <v>1027</v>
      </c>
      <c r="C126" s="51" t="s">
        <v>1037</v>
      </c>
      <c r="D126" s="52" t="s">
        <v>1271</v>
      </c>
      <c r="E126" s="53" t="s">
        <v>1270</v>
      </c>
    </row>
    <row r="127" spans="1:5" x14ac:dyDescent="0.25">
      <c r="A127" s="54" t="s">
        <v>1272</v>
      </c>
      <c r="B127" s="55" t="s">
        <v>1027</v>
      </c>
      <c r="C127" s="56" t="s">
        <v>1040</v>
      </c>
      <c r="D127" s="57" t="s">
        <v>1273</v>
      </c>
      <c r="E127" s="58" t="s">
        <v>1272</v>
      </c>
    </row>
    <row r="128" spans="1:5" x14ac:dyDescent="0.25">
      <c r="A128" s="54" t="s">
        <v>1274</v>
      </c>
      <c r="B128" s="55" t="s">
        <v>1027</v>
      </c>
      <c r="C128" s="56" t="s">
        <v>1040</v>
      </c>
      <c r="D128" s="57" t="s">
        <v>1275</v>
      </c>
      <c r="E128" s="58" t="s">
        <v>1274</v>
      </c>
    </row>
    <row r="129" spans="1:5" x14ac:dyDescent="0.25">
      <c r="A129" s="49" t="s">
        <v>1276</v>
      </c>
      <c r="B129" s="50" t="s">
        <v>1027</v>
      </c>
      <c r="C129" s="51" t="s">
        <v>1037</v>
      </c>
      <c r="D129" s="52" t="s">
        <v>1277</v>
      </c>
      <c r="E129" s="53" t="s">
        <v>1276</v>
      </c>
    </row>
    <row r="130" spans="1:5" x14ac:dyDescent="0.25">
      <c r="A130" s="54" t="s">
        <v>1278</v>
      </c>
      <c r="B130" s="55" t="s">
        <v>1027</v>
      </c>
      <c r="C130" s="56" t="s">
        <v>1040</v>
      </c>
      <c r="D130" s="57" t="s">
        <v>1279</v>
      </c>
      <c r="E130" s="58" t="s">
        <v>1278</v>
      </c>
    </row>
    <row r="131" spans="1:5" x14ac:dyDescent="0.25">
      <c r="A131" s="54" t="s">
        <v>1280</v>
      </c>
      <c r="B131" s="55" t="s">
        <v>1027</v>
      </c>
      <c r="C131" s="56" t="s">
        <v>1040</v>
      </c>
      <c r="D131" s="57" t="s">
        <v>1281</v>
      </c>
      <c r="E131" s="58" t="s">
        <v>1280</v>
      </c>
    </row>
    <row r="132" spans="1:5" x14ac:dyDescent="0.25">
      <c r="A132" s="49" t="s">
        <v>1282</v>
      </c>
      <c r="B132" s="50" t="s">
        <v>1027</v>
      </c>
      <c r="C132" s="51" t="s">
        <v>1037</v>
      </c>
      <c r="D132" s="52" t="s">
        <v>1283</v>
      </c>
      <c r="E132" s="53" t="s">
        <v>1282</v>
      </c>
    </row>
    <row r="133" spans="1:5" x14ac:dyDescent="0.25">
      <c r="A133" s="54" t="s">
        <v>1284</v>
      </c>
      <c r="B133" s="55" t="s">
        <v>1027</v>
      </c>
      <c r="C133" s="56" t="s">
        <v>1040</v>
      </c>
      <c r="D133" s="57" t="s">
        <v>1285</v>
      </c>
      <c r="E133" s="58" t="s">
        <v>1284</v>
      </c>
    </row>
    <row r="134" spans="1:5" x14ac:dyDescent="0.25">
      <c r="A134" s="54" t="s">
        <v>1286</v>
      </c>
      <c r="B134" s="55" t="s">
        <v>1027</v>
      </c>
      <c r="C134" s="56" t="s">
        <v>1040</v>
      </c>
      <c r="D134" s="57" t="s">
        <v>1287</v>
      </c>
      <c r="E134" s="58" t="s">
        <v>1286</v>
      </c>
    </row>
    <row r="135" spans="1:5" x14ac:dyDescent="0.25">
      <c r="A135" s="49" t="s">
        <v>1288</v>
      </c>
      <c r="B135" s="50" t="s">
        <v>1027</v>
      </c>
      <c r="C135" s="51" t="s">
        <v>1037</v>
      </c>
      <c r="D135" s="52" t="s">
        <v>1289</v>
      </c>
      <c r="E135" s="53" t="s">
        <v>1288</v>
      </c>
    </row>
    <row r="136" spans="1:5" x14ac:dyDescent="0.25">
      <c r="A136" s="54" t="s">
        <v>1290</v>
      </c>
      <c r="B136" s="55" t="s">
        <v>1027</v>
      </c>
      <c r="C136" s="56" t="s">
        <v>1040</v>
      </c>
      <c r="D136" s="57" t="s">
        <v>1291</v>
      </c>
      <c r="E136" s="58" t="s">
        <v>1290</v>
      </c>
    </row>
    <row r="137" spans="1:5" x14ac:dyDescent="0.25">
      <c r="A137" s="54" t="s">
        <v>1292</v>
      </c>
      <c r="B137" s="55" t="s">
        <v>1027</v>
      </c>
      <c r="C137" s="56" t="s">
        <v>1040</v>
      </c>
      <c r="D137" s="57" t="s">
        <v>1293</v>
      </c>
      <c r="E137" s="58" t="s">
        <v>1292</v>
      </c>
    </row>
    <row r="138" spans="1:5" x14ac:dyDescent="0.25">
      <c r="A138" s="44" t="s">
        <v>1294</v>
      </c>
      <c r="B138" s="45" t="s">
        <v>1027</v>
      </c>
      <c r="C138" s="46" t="s">
        <v>1034</v>
      </c>
      <c r="D138" s="47" t="s">
        <v>1295</v>
      </c>
      <c r="E138" s="48" t="s">
        <v>1294</v>
      </c>
    </row>
    <row r="139" spans="1:5" x14ac:dyDescent="0.25">
      <c r="A139" s="49" t="s">
        <v>1296</v>
      </c>
      <c r="B139" s="50" t="s">
        <v>1027</v>
      </c>
      <c r="C139" s="51" t="s">
        <v>1037</v>
      </c>
      <c r="D139" s="52" t="s">
        <v>1297</v>
      </c>
      <c r="E139" s="53" t="s">
        <v>1296</v>
      </c>
    </row>
    <row r="140" spans="1:5" x14ac:dyDescent="0.25">
      <c r="A140" s="54" t="s">
        <v>1298</v>
      </c>
      <c r="B140" s="55" t="s">
        <v>1027</v>
      </c>
      <c r="C140" s="56" t="s">
        <v>1040</v>
      </c>
      <c r="D140" s="57" t="s">
        <v>1297</v>
      </c>
      <c r="E140" s="58" t="s">
        <v>1298</v>
      </c>
    </row>
    <row r="141" spans="1:5" x14ac:dyDescent="0.25">
      <c r="A141" s="49" t="s">
        <v>1299</v>
      </c>
      <c r="B141" s="50" t="s">
        <v>1027</v>
      </c>
      <c r="C141" s="51" t="s">
        <v>1037</v>
      </c>
      <c r="D141" s="52" t="s">
        <v>1300</v>
      </c>
      <c r="E141" s="53" t="s">
        <v>1299</v>
      </c>
    </row>
    <row r="142" spans="1:5" x14ac:dyDescent="0.25">
      <c r="A142" s="54" t="s">
        <v>1301</v>
      </c>
      <c r="B142" s="55" t="s">
        <v>1027</v>
      </c>
      <c r="C142" s="56" t="s">
        <v>1040</v>
      </c>
      <c r="D142" s="57" t="s">
        <v>1300</v>
      </c>
      <c r="E142" s="58" t="s">
        <v>1301</v>
      </c>
    </row>
    <row r="143" spans="1:5" x14ac:dyDescent="0.25">
      <c r="A143" s="61" t="s">
        <v>1302</v>
      </c>
      <c r="B143" s="62" t="s">
        <v>1027</v>
      </c>
      <c r="C143" s="63" t="s">
        <v>1037</v>
      </c>
      <c r="D143" s="52" t="s">
        <v>1303</v>
      </c>
      <c r="E143" s="64" t="s">
        <v>1302</v>
      </c>
    </row>
    <row r="144" spans="1:5" x14ac:dyDescent="0.25">
      <c r="A144" s="54" t="s">
        <v>1304</v>
      </c>
      <c r="B144" s="55" t="s">
        <v>1027</v>
      </c>
      <c r="C144" s="56" t="s">
        <v>1040</v>
      </c>
      <c r="D144" s="57" t="s">
        <v>1303</v>
      </c>
      <c r="E144" s="58" t="s">
        <v>1304</v>
      </c>
    </row>
    <row r="145" spans="1:5" x14ac:dyDescent="0.25">
      <c r="A145" s="49" t="s">
        <v>1305</v>
      </c>
      <c r="B145" s="50" t="s">
        <v>1027</v>
      </c>
      <c r="C145" s="51" t="s">
        <v>1037</v>
      </c>
      <c r="D145" s="52" t="s">
        <v>1306</v>
      </c>
      <c r="E145" s="53" t="s">
        <v>1305</v>
      </c>
    </row>
    <row r="146" spans="1:5" x14ac:dyDescent="0.25">
      <c r="A146" s="54" t="s">
        <v>1307</v>
      </c>
      <c r="B146" s="55" t="s">
        <v>1027</v>
      </c>
      <c r="C146" s="56" t="s">
        <v>1040</v>
      </c>
      <c r="D146" s="57" t="s">
        <v>1306</v>
      </c>
      <c r="E146" s="58" t="s">
        <v>1307</v>
      </c>
    </row>
    <row r="147" spans="1:5" x14ac:dyDescent="0.25">
      <c r="A147" s="49" t="s">
        <v>1308</v>
      </c>
      <c r="B147" s="50" t="s">
        <v>1027</v>
      </c>
      <c r="C147" s="51" t="s">
        <v>1037</v>
      </c>
      <c r="D147" s="52" t="s">
        <v>1309</v>
      </c>
      <c r="E147" s="53" t="s">
        <v>1308</v>
      </c>
    </row>
    <row r="148" spans="1:5" x14ac:dyDescent="0.25">
      <c r="A148" s="54" t="s">
        <v>1310</v>
      </c>
      <c r="B148" s="55" t="s">
        <v>1027</v>
      </c>
      <c r="C148" s="56" t="s">
        <v>1040</v>
      </c>
      <c r="D148" s="57" t="s">
        <v>1309</v>
      </c>
      <c r="E148" s="58" t="s">
        <v>1310</v>
      </c>
    </row>
    <row r="149" spans="1:5" x14ac:dyDescent="0.25">
      <c r="A149" s="49" t="s">
        <v>1311</v>
      </c>
      <c r="B149" s="50" t="s">
        <v>1027</v>
      </c>
      <c r="C149" s="51" t="s">
        <v>1037</v>
      </c>
      <c r="D149" s="52" t="s">
        <v>1312</v>
      </c>
      <c r="E149" s="53" t="s">
        <v>1311</v>
      </c>
    </row>
    <row r="150" spans="1:5" x14ac:dyDescent="0.25">
      <c r="A150" s="54" t="s">
        <v>1313</v>
      </c>
      <c r="B150" s="55" t="s">
        <v>1027</v>
      </c>
      <c r="C150" s="56" t="s">
        <v>1040</v>
      </c>
      <c r="D150" s="57" t="s">
        <v>1312</v>
      </c>
      <c r="E150" s="58" t="s">
        <v>1313</v>
      </c>
    </row>
    <row r="151" spans="1:5" x14ac:dyDescent="0.25">
      <c r="A151" s="49" t="s">
        <v>1314</v>
      </c>
      <c r="B151" s="50" t="s">
        <v>1027</v>
      </c>
      <c r="C151" s="51" t="s">
        <v>1037</v>
      </c>
      <c r="D151" s="52" t="s">
        <v>1315</v>
      </c>
      <c r="E151" s="53" t="s">
        <v>1314</v>
      </c>
    </row>
    <row r="152" spans="1:5" x14ac:dyDescent="0.25">
      <c r="A152" s="54" t="s">
        <v>1316</v>
      </c>
      <c r="B152" s="55" t="s">
        <v>1027</v>
      </c>
      <c r="C152" s="56" t="s">
        <v>1040</v>
      </c>
      <c r="D152" s="57" t="s">
        <v>1315</v>
      </c>
      <c r="E152" s="58" t="s">
        <v>1316</v>
      </c>
    </row>
    <row r="153" spans="1:5" x14ac:dyDescent="0.25">
      <c r="A153" s="44" t="s">
        <v>1317</v>
      </c>
      <c r="B153" s="45" t="s">
        <v>1027</v>
      </c>
      <c r="C153" s="46" t="s">
        <v>1034</v>
      </c>
      <c r="D153" s="47" t="s">
        <v>1318</v>
      </c>
      <c r="E153" s="48" t="s">
        <v>1317</v>
      </c>
    </row>
    <row r="154" spans="1:5" x14ac:dyDescent="0.25">
      <c r="A154" s="49" t="s">
        <v>1319</v>
      </c>
      <c r="B154" s="50" t="s">
        <v>1027</v>
      </c>
      <c r="C154" s="51" t="s">
        <v>1037</v>
      </c>
      <c r="D154" s="52" t="s">
        <v>1320</v>
      </c>
      <c r="E154" s="53" t="s">
        <v>1319</v>
      </c>
    </row>
    <row r="155" spans="1:5" x14ac:dyDescent="0.25">
      <c r="A155" s="54" t="s">
        <v>1321</v>
      </c>
      <c r="B155" s="55" t="s">
        <v>1027</v>
      </c>
      <c r="C155" s="56" t="s">
        <v>1040</v>
      </c>
      <c r="D155" s="57" t="s">
        <v>1322</v>
      </c>
      <c r="E155" s="58" t="s">
        <v>1321</v>
      </c>
    </row>
    <row r="156" spans="1:5" x14ac:dyDescent="0.25">
      <c r="A156" s="54" t="s">
        <v>1323</v>
      </c>
      <c r="B156" s="55" t="s">
        <v>1027</v>
      </c>
      <c r="C156" s="56" t="s">
        <v>1040</v>
      </c>
      <c r="D156" s="57" t="s">
        <v>1324</v>
      </c>
      <c r="E156" s="58" t="s">
        <v>1323</v>
      </c>
    </row>
    <row r="157" spans="1:5" x14ac:dyDescent="0.25">
      <c r="A157" s="49" t="s">
        <v>1325</v>
      </c>
      <c r="B157" s="50" t="s">
        <v>1027</v>
      </c>
      <c r="C157" s="51" t="s">
        <v>1037</v>
      </c>
      <c r="D157" s="52" t="s">
        <v>1326</v>
      </c>
      <c r="E157" s="53" t="s">
        <v>1325</v>
      </c>
    </row>
    <row r="158" spans="1:5" x14ac:dyDescent="0.25">
      <c r="A158" s="54" t="s">
        <v>1327</v>
      </c>
      <c r="B158" s="55" t="s">
        <v>1027</v>
      </c>
      <c r="C158" s="56" t="s">
        <v>1040</v>
      </c>
      <c r="D158" s="57" t="s">
        <v>1328</v>
      </c>
      <c r="E158" s="58" t="s">
        <v>1327</v>
      </c>
    </row>
    <row r="159" spans="1:5" x14ac:dyDescent="0.25">
      <c r="A159" s="54" t="s">
        <v>1329</v>
      </c>
      <c r="B159" s="55" t="s">
        <v>1027</v>
      </c>
      <c r="C159" s="56" t="s">
        <v>1040</v>
      </c>
      <c r="D159" s="57" t="s">
        <v>1330</v>
      </c>
      <c r="E159" s="58" t="s">
        <v>1329</v>
      </c>
    </row>
    <row r="160" spans="1:5" x14ac:dyDescent="0.25">
      <c r="A160" s="49" t="s">
        <v>1331</v>
      </c>
      <c r="B160" s="50" t="s">
        <v>1027</v>
      </c>
      <c r="C160" s="51" t="s">
        <v>1037</v>
      </c>
      <c r="D160" s="52" t="s">
        <v>1332</v>
      </c>
      <c r="E160" s="53" t="s">
        <v>1331</v>
      </c>
    </row>
    <row r="161" spans="1:5" x14ac:dyDescent="0.25">
      <c r="A161" s="54" t="s">
        <v>1333</v>
      </c>
      <c r="B161" s="55" t="s">
        <v>1027</v>
      </c>
      <c r="C161" s="56" t="s">
        <v>1040</v>
      </c>
      <c r="D161" s="57" t="s">
        <v>1334</v>
      </c>
      <c r="E161" s="58" t="s">
        <v>1333</v>
      </c>
    </row>
    <row r="162" spans="1:5" x14ac:dyDescent="0.25">
      <c r="A162" s="54" t="s">
        <v>1335</v>
      </c>
      <c r="B162" s="55" t="s">
        <v>1027</v>
      </c>
      <c r="C162" s="56" t="s">
        <v>1040</v>
      </c>
      <c r="D162" s="57" t="s">
        <v>1336</v>
      </c>
      <c r="E162" s="58" t="s">
        <v>1335</v>
      </c>
    </row>
    <row r="163" spans="1:5" x14ac:dyDescent="0.25">
      <c r="A163" s="49" t="s">
        <v>1337</v>
      </c>
      <c r="B163" s="50" t="s">
        <v>1027</v>
      </c>
      <c r="C163" s="51" t="s">
        <v>1037</v>
      </c>
      <c r="D163" s="52" t="s">
        <v>1338</v>
      </c>
      <c r="E163" s="53" t="s">
        <v>1337</v>
      </c>
    </row>
    <row r="164" spans="1:5" x14ac:dyDescent="0.25">
      <c r="A164" s="54" t="s">
        <v>1339</v>
      </c>
      <c r="B164" s="55" t="s">
        <v>1027</v>
      </c>
      <c r="C164" s="56" t="s">
        <v>1040</v>
      </c>
      <c r="D164" s="57" t="s">
        <v>1340</v>
      </c>
      <c r="E164" s="58" t="s">
        <v>1339</v>
      </c>
    </row>
    <row r="165" spans="1:5" x14ac:dyDescent="0.25">
      <c r="A165" s="54" t="s">
        <v>1341</v>
      </c>
      <c r="B165" s="55" t="s">
        <v>1027</v>
      </c>
      <c r="C165" s="56" t="s">
        <v>1040</v>
      </c>
      <c r="D165" s="57" t="s">
        <v>1342</v>
      </c>
      <c r="E165" s="58" t="s">
        <v>1341</v>
      </c>
    </row>
    <row r="166" spans="1:5" x14ac:dyDescent="0.25">
      <c r="A166" s="49" t="s">
        <v>1343</v>
      </c>
      <c r="B166" s="50" t="s">
        <v>1027</v>
      </c>
      <c r="C166" s="51" t="s">
        <v>1037</v>
      </c>
      <c r="D166" s="52" t="s">
        <v>1344</v>
      </c>
      <c r="E166" s="53" t="s">
        <v>1343</v>
      </c>
    </row>
    <row r="167" spans="1:5" x14ac:dyDescent="0.25">
      <c r="A167" s="54" t="s">
        <v>1345</v>
      </c>
      <c r="B167" s="55" t="s">
        <v>1027</v>
      </c>
      <c r="C167" s="56" t="s">
        <v>1040</v>
      </c>
      <c r="D167" s="57" t="s">
        <v>1346</v>
      </c>
      <c r="E167" s="58" t="s">
        <v>1345</v>
      </c>
    </row>
    <row r="168" spans="1:5" x14ac:dyDescent="0.25">
      <c r="A168" s="54" t="s">
        <v>1347</v>
      </c>
      <c r="B168" s="55" t="s">
        <v>1027</v>
      </c>
      <c r="C168" s="56" t="s">
        <v>1040</v>
      </c>
      <c r="D168" s="57" t="s">
        <v>1348</v>
      </c>
      <c r="E168" s="58" t="s">
        <v>1347</v>
      </c>
    </row>
    <row r="169" spans="1:5" x14ac:dyDescent="0.25">
      <c r="A169" s="49" t="s">
        <v>1349</v>
      </c>
      <c r="B169" s="50" t="s">
        <v>1027</v>
      </c>
      <c r="C169" s="51" t="s">
        <v>1037</v>
      </c>
      <c r="D169" s="52" t="s">
        <v>1350</v>
      </c>
      <c r="E169" s="53" t="s">
        <v>1349</v>
      </c>
    </row>
    <row r="170" spans="1:5" x14ac:dyDescent="0.25">
      <c r="A170" s="54" t="s">
        <v>1351</v>
      </c>
      <c r="B170" s="55" t="s">
        <v>1027</v>
      </c>
      <c r="C170" s="56" t="s">
        <v>1040</v>
      </c>
      <c r="D170" s="57" t="s">
        <v>1352</v>
      </c>
      <c r="E170" s="58" t="s">
        <v>1351</v>
      </c>
    </row>
    <row r="171" spans="1:5" x14ac:dyDescent="0.25">
      <c r="A171" s="54" t="s">
        <v>1353</v>
      </c>
      <c r="B171" s="55" t="s">
        <v>1027</v>
      </c>
      <c r="C171" s="56" t="s">
        <v>1040</v>
      </c>
      <c r="D171" s="57" t="s">
        <v>1354</v>
      </c>
      <c r="E171" s="58" t="s">
        <v>1353</v>
      </c>
    </row>
    <row r="172" spans="1:5" x14ac:dyDescent="0.25">
      <c r="A172" s="49" t="s">
        <v>1355</v>
      </c>
      <c r="B172" s="50" t="s">
        <v>1027</v>
      </c>
      <c r="C172" s="51" t="s">
        <v>1037</v>
      </c>
      <c r="D172" s="52" t="s">
        <v>1356</v>
      </c>
      <c r="E172" s="53" t="s">
        <v>1355</v>
      </c>
    </row>
    <row r="173" spans="1:5" x14ac:dyDescent="0.25">
      <c r="A173" s="54" t="s">
        <v>1357</v>
      </c>
      <c r="B173" s="55" t="s">
        <v>1027</v>
      </c>
      <c r="C173" s="56" t="s">
        <v>1040</v>
      </c>
      <c r="D173" s="57" t="s">
        <v>1358</v>
      </c>
      <c r="E173" s="58" t="s">
        <v>1357</v>
      </c>
    </row>
    <row r="174" spans="1:5" x14ac:dyDescent="0.25">
      <c r="A174" s="54" t="s">
        <v>1359</v>
      </c>
      <c r="B174" s="55" t="s">
        <v>1027</v>
      </c>
      <c r="C174" s="56" t="s">
        <v>1040</v>
      </c>
      <c r="D174" s="57" t="s">
        <v>1360</v>
      </c>
      <c r="E174" s="58" t="s">
        <v>1359</v>
      </c>
    </row>
    <row r="175" spans="1:5" x14ac:dyDescent="0.25">
      <c r="A175" s="49" t="s">
        <v>1361</v>
      </c>
      <c r="B175" s="50" t="s">
        <v>1027</v>
      </c>
      <c r="C175" s="51" t="s">
        <v>1037</v>
      </c>
      <c r="D175" s="52" t="s">
        <v>1362</v>
      </c>
      <c r="E175" s="53" t="s">
        <v>1361</v>
      </c>
    </row>
    <row r="176" spans="1:5" x14ac:dyDescent="0.25">
      <c r="A176" s="54" t="s">
        <v>1363</v>
      </c>
      <c r="B176" s="55" t="s">
        <v>1027</v>
      </c>
      <c r="C176" s="56" t="s">
        <v>1040</v>
      </c>
      <c r="D176" s="57" t="s">
        <v>1364</v>
      </c>
      <c r="E176" s="58" t="s">
        <v>1363</v>
      </c>
    </row>
    <row r="177" spans="1:5" x14ac:dyDescent="0.25">
      <c r="A177" s="54" t="s">
        <v>1365</v>
      </c>
      <c r="B177" s="55" t="s">
        <v>1027</v>
      </c>
      <c r="C177" s="56" t="s">
        <v>1040</v>
      </c>
      <c r="D177" s="57" t="s">
        <v>1366</v>
      </c>
      <c r="E177" s="58" t="s">
        <v>1365</v>
      </c>
    </row>
    <row r="178" spans="1:5" x14ac:dyDescent="0.25">
      <c r="A178" s="49" t="s">
        <v>1367</v>
      </c>
      <c r="B178" s="50" t="s">
        <v>1027</v>
      </c>
      <c r="C178" s="51" t="s">
        <v>1037</v>
      </c>
      <c r="D178" s="52" t="s">
        <v>1368</v>
      </c>
      <c r="E178" s="53" t="s">
        <v>1367</v>
      </c>
    </row>
    <row r="179" spans="1:5" x14ac:dyDescent="0.25">
      <c r="A179" s="54" t="s">
        <v>1369</v>
      </c>
      <c r="B179" s="55" t="s">
        <v>1027</v>
      </c>
      <c r="C179" s="56" t="s">
        <v>1040</v>
      </c>
      <c r="D179" s="57" t="s">
        <v>1370</v>
      </c>
      <c r="E179" s="58" t="s">
        <v>1369</v>
      </c>
    </row>
    <row r="180" spans="1:5" x14ac:dyDescent="0.25">
      <c r="A180" s="54" t="s">
        <v>1371</v>
      </c>
      <c r="B180" s="55" t="s">
        <v>1027</v>
      </c>
      <c r="C180" s="56" t="s">
        <v>1040</v>
      </c>
      <c r="D180" s="57" t="s">
        <v>1372</v>
      </c>
      <c r="E180" s="58" t="s">
        <v>1371</v>
      </c>
    </row>
    <row r="181" spans="1:5" x14ac:dyDescent="0.25">
      <c r="A181" s="49" t="s">
        <v>1373</v>
      </c>
      <c r="B181" s="50" t="s">
        <v>1027</v>
      </c>
      <c r="C181" s="51" t="s">
        <v>1037</v>
      </c>
      <c r="D181" s="52" t="s">
        <v>1374</v>
      </c>
      <c r="E181" s="53" t="s">
        <v>1373</v>
      </c>
    </row>
    <row r="182" spans="1:5" x14ac:dyDescent="0.25">
      <c r="A182" s="54" t="s">
        <v>1375</v>
      </c>
      <c r="B182" s="55" t="s">
        <v>1027</v>
      </c>
      <c r="C182" s="56" t="s">
        <v>1040</v>
      </c>
      <c r="D182" s="57" t="s">
        <v>1376</v>
      </c>
      <c r="E182" s="58" t="s">
        <v>1375</v>
      </c>
    </row>
    <row r="183" spans="1:5" x14ac:dyDescent="0.25">
      <c r="A183" s="54" t="s">
        <v>1377</v>
      </c>
      <c r="B183" s="55" t="s">
        <v>1027</v>
      </c>
      <c r="C183" s="56" t="s">
        <v>1040</v>
      </c>
      <c r="D183" s="57" t="s">
        <v>1378</v>
      </c>
      <c r="E183" s="58" t="s">
        <v>1377</v>
      </c>
    </row>
    <row r="184" spans="1:5" x14ac:dyDescent="0.25">
      <c r="A184" s="49" t="s">
        <v>1379</v>
      </c>
      <c r="B184" s="50" t="s">
        <v>1027</v>
      </c>
      <c r="C184" s="51" t="s">
        <v>1037</v>
      </c>
      <c r="D184" s="52" t="s">
        <v>1380</v>
      </c>
      <c r="E184" s="53" t="s">
        <v>1379</v>
      </c>
    </row>
    <row r="185" spans="1:5" x14ac:dyDescent="0.25">
      <c r="A185" s="54" t="s">
        <v>1381</v>
      </c>
      <c r="B185" s="55" t="s">
        <v>1027</v>
      </c>
      <c r="C185" s="56" t="s">
        <v>1040</v>
      </c>
      <c r="D185" s="57" t="s">
        <v>1382</v>
      </c>
      <c r="E185" s="58" t="s">
        <v>1381</v>
      </c>
    </row>
    <row r="186" spans="1:5" x14ac:dyDescent="0.25">
      <c r="A186" s="54" t="s">
        <v>1383</v>
      </c>
      <c r="B186" s="55" t="s">
        <v>1027</v>
      </c>
      <c r="C186" s="56" t="s">
        <v>1040</v>
      </c>
      <c r="D186" s="57" t="s">
        <v>1384</v>
      </c>
      <c r="E186" s="58" t="s">
        <v>1383</v>
      </c>
    </row>
    <row r="187" spans="1:5" x14ac:dyDescent="0.25">
      <c r="A187" s="49" t="s">
        <v>1385</v>
      </c>
      <c r="B187" s="50" t="s">
        <v>1027</v>
      </c>
      <c r="C187" s="51" t="s">
        <v>1037</v>
      </c>
      <c r="D187" s="52" t="s">
        <v>1386</v>
      </c>
      <c r="E187" s="53" t="s">
        <v>1385</v>
      </c>
    </row>
    <row r="188" spans="1:5" x14ac:dyDescent="0.25">
      <c r="A188" s="54" t="s">
        <v>1387</v>
      </c>
      <c r="B188" s="55" t="s">
        <v>1027</v>
      </c>
      <c r="C188" s="56" t="s">
        <v>1040</v>
      </c>
      <c r="D188" s="57" t="s">
        <v>1388</v>
      </c>
      <c r="E188" s="58" t="s">
        <v>1387</v>
      </c>
    </row>
    <row r="189" spans="1:5" x14ac:dyDescent="0.25">
      <c r="A189" s="54" t="s">
        <v>1389</v>
      </c>
      <c r="B189" s="55" t="s">
        <v>1027</v>
      </c>
      <c r="C189" s="56" t="s">
        <v>1040</v>
      </c>
      <c r="D189" s="57" t="s">
        <v>1390</v>
      </c>
      <c r="E189" s="58" t="s">
        <v>1389</v>
      </c>
    </row>
    <row r="190" spans="1:5" x14ac:dyDescent="0.25">
      <c r="A190" s="49" t="s">
        <v>1391</v>
      </c>
      <c r="B190" s="50" t="s">
        <v>1027</v>
      </c>
      <c r="C190" s="51" t="s">
        <v>1037</v>
      </c>
      <c r="D190" s="52" t="s">
        <v>1105</v>
      </c>
      <c r="E190" s="53" t="s">
        <v>1391</v>
      </c>
    </row>
    <row r="191" spans="1:5" x14ac:dyDescent="0.25">
      <c r="A191" s="54" t="s">
        <v>1392</v>
      </c>
      <c r="B191" s="55" t="s">
        <v>1027</v>
      </c>
      <c r="C191" s="56" t="s">
        <v>1040</v>
      </c>
      <c r="D191" s="57" t="s">
        <v>1107</v>
      </c>
      <c r="E191" s="58" t="s">
        <v>1392</v>
      </c>
    </row>
    <row r="192" spans="1:5" x14ac:dyDescent="0.25">
      <c r="A192" s="54" t="s">
        <v>1393</v>
      </c>
      <c r="B192" s="55" t="s">
        <v>1027</v>
      </c>
      <c r="C192" s="56" t="s">
        <v>1040</v>
      </c>
      <c r="D192" s="57" t="s">
        <v>1109</v>
      </c>
      <c r="E192" s="58" t="s">
        <v>1393</v>
      </c>
    </row>
    <row r="193" spans="1:5" x14ac:dyDescent="0.25">
      <c r="A193" s="49" t="s">
        <v>1394</v>
      </c>
      <c r="B193" s="50" t="s">
        <v>1027</v>
      </c>
      <c r="C193" s="51" t="s">
        <v>1037</v>
      </c>
      <c r="D193" s="52" t="s">
        <v>1395</v>
      </c>
      <c r="E193" s="53" t="s">
        <v>1394</v>
      </c>
    </row>
    <row r="194" spans="1:5" x14ac:dyDescent="0.25">
      <c r="A194" s="54" t="s">
        <v>1396</v>
      </c>
      <c r="B194" s="55" t="s">
        <v>1027</v>
      </c>
      <c r="C194" s="56" t="s">
        <v>1040</v>
      </c>
      <c r="D194" s="57" t="s">
        <v>1397</v>
      </c>
      <c r="E194" s="58" t="s">
        <v>1396</v>
      </c>
    </row>
    <row r="195" spans="1:5" x14ac:dyDescent="0.25">
      <c r="A195" s="54" t="s">
        <v>1398</v>
      </c>
      <c r="B195" s="55" t="s">
        <v>1027</v>
      </c>
      <c r="C195" s="56" t="s">
        <v>1040</v>
      </c>
      <c r="D195" s="57" t="s">
        <v>1399</v>
      </c>
      <c r="E195" s="58" t="s">
        <v>1398</v>
      </c>
    </row>
    <row r="196" spans="1:5" x14ac:dyDescent="0.25">
      <c r="A196" s="49" t="s">
        <v>1400</v>
      </c>
      <c r="B196" s="50" t="s">
        <v>1027</v>
      </c>
      <c r="C196" s="51" t="s">
        <v>1037</v>
      </c>
      <c r="D196" s="52" t="s">
        <v>1401</v>
      </c>
      <c r="E196" s="53" t="s">
        <v>1400</v>
      </c>
    </row>
    <row r="197" spans="1:5" x14ac:dyDescent="0.25">
      <c r="A197" s="54" t="s">
        <v>1402</v>
      </c>
      <c r="B197" s="55" t="s">
        <v>1027</v>
      </c>
      <c r="C197" s="56" t="s">
        <v>1040</v>
      </c>
      <c r="D197" s="57" t="s">
        <v>1403</v>
      </c>
      <c r="E197" s="58" t="s">
        <v>1402</v>
      </c>
    </row>
    <row r="198" spans="1:5" x14ac:dyDescent="0.25">
      <c r="A198" s="54" t="s">
        <v>1404</v>
      </c>
      <c r="B198" s="55" t="s">
        <v>1027</v>
      </c>
      <c r="C198" s="56" t="s">
        <v>1040</v>
      </c>
      <c r="D198" s="57" t="s">
        <v>1405</v>
      </c>
      <c r="E198" s="58" t="s">
        <v>1404</v>
      </c>
    </row>
    <row r="199" spans="1:5" x14ac:dyDescent="0.25">
      <c r="A199" s="49" t="s">
        <v>1406</v>
      </c>
      <c r="B199" s="50" t="s">
        <v>1027</v>
      </c>
      <c r="C199" s="51" t="s">
        <v>1037</v>
      </c>
      <c r="D199" s="52" t="s">
        <v>1407</v>
      </c>
      <c r="E199" s="53" t="s">
        <v>1406</v>
      </c>
    </row>
    <row r="200" spans="1:5" x14ac:dyDescent="0.25">
      <c r="A200" s="54" t="s">
        <v>1408</v>
      </c>
      <c r="B200" s="55" t="s">
        <v>1027</v>
      </c>
      <c r="C200" s="56" t="s">
        <v>1040</v>
      </c>
      <c r="D200" s="57" t="s">
        <v>1409</v>
      </c>
      <c r="E200" s="58" t="s">
        <v>1408</v>
      </c>
    </row>
    <row r="201" spans="1:5" x14ac:dyDescent="0.25">
      <c r="A201" s="54" t="s">
        <v>1410</v>
      </c>
      <c r="B201" s="55" t="s">
        <v>1027</v>
      </c>
      <c r="C201" s="56" t="s">
        <v>1040</v>
      </c>
      <c r="D201" s="57" t="s">
        <v>1411</v>
      </c>
      <c r="E201" s="58" t="s">
        <v>1410</v>
      </c>
    </row>
    <row r="202" spans="1:5" x14ac:dyDescent="0.25">
      <c r="A202" s="49" t="s">
        <v>1412</v>
      </c>
      <c r="B202" s="50" t="s">
        <v>1027</v>
      </c>
      <c r="C202" s="51" t="s">
        <v>1037</v>
      </c>
      <c r="D202" s="52" t="s">
        <v>1241</v>
      </c>
      <c r="E202" s="53" t="s">
        <v>1412</v>
      </c>
    </row>
    <row r="203" spans="1:5" x14ac:dyDescent="0.25">
      <c r="A203" s="54" t="s">
        <v>1413</v>
      </c>
      <c r="B203" s="55" t="s">
        <v>1027</v>
      </c>
      <c r="C203" s="56" t="s">
        <v>1040</v>
      </c>
      <c r="D203" s="57" t="s">
        <v>1243</v>
      </c>
      <c r="E203" s="58" t="s">
        <v>1413</v>
      </c>
    </row>
    <row r="204" spans="1:5" x14ac:dyDescent="0.25">
      <c r="A204" s="54" t="s">
        <v>1414</v>
      </c>
      <c r="B204" s="55" t="s">
        <v>1027</v>
      </c>
      <c r="C204" s="56" t="s">
        <v>1040</v>
      </c>
      <c r="D204" s="57" t="s">
        <v>1245</v>
      </c>
      <c r="E204" s="58" t="s">
        <v>1414</v>
      </c>
    </row>
    <row r="205" spans="1:5" x14ac:dyDescent="0.25">
      <c r="A205" s="49" t="s">
        <v>1415</v>
      </c>
      <c r="B205" s="50" t="s">
        <v>1027</v>
      </c>
      <c r="C205" s="51" t="s">
        <v>1037</v>
      </c>
      <c r="D205" s="52" t="s">
        <v>1265</v>
      </c>
      <c r="E205" s="53" t="s">
        <v>1415</v>
      </c>
    </row>
    <row r="206" spans="1:5" x14ac:dyDescent="0.25">
      <c r="A206" s="54" t="s">
        <v>1416</v>
      </c>
      <c r="B206" s="55" t="s">
        <v>1027</v>
      </c>
      <c r="C206" s="56" t="s">
        <v>1040</v>
      </c>
      <c r="D206" s="57" t="s">
        <v>1267</v>
      </c>
      <c r="E206" s="58" t="s">
        <v>1416</v>
      </c>
    </row>
    <row r="207" spans="1:5" x14ac:dyDescent="0.25">
      <c r="A207" s="54" t="s">
        <v>1417</v>
      </c>
      <c r="B207" s="55" t="s">
        <v>1027</v>
      </c>
      <c r="C207" s="56" t="s">
        <v>1040</v>
      </c>
      <c r="D207" s="57" t="s">
        <v>1269</v>
      </c>
      <c r="E207" s="58" t="s">
        <v>1417</v>
      </c>
    </row>
    <row r="208" spans="1:5" x14ac:dyDescent="0.25">
      <c r="A208" s="49" t="s">
        <v>1418</v>
      </c>
      <c r="B208" s="50" t="s">
        <v>1027</v>
      </c>
      <c r="C208" s="51" t="s">
        <v>1037</v>
      </c>
      <c r="D208" s="52" t="s">
        <v>1283</v>
      </c>
      <c r="E208" s="53" t="s">
        <v>1418</v>
      </c>
    </row>
    <row r="209" spans="1:5" x14ac:dyDescent="0.25">
      <c r="A209" s="54" t="s">
        <v>1419</v>
      </c>
      <c r="B209" s="55" t="s">
        <v>1027</v>
      </c>
      <c r="C209" s="56" t="s">
        <v>1040</v>
      </c>
      <c r="D209" s="57" t="s">
        <v>1285</v>
      </c>
      <c r="E209" s="58" t="s">
        <v>1419</v>
      </c>
    </row>
    <row r="210" spans="1:5" x14ac:dyDescent="0.25">
      <c r="A210" s="54" t="s">
        <v>1420</v>
      </c>
      <c r="B210" s="55" t="s">
        <v>1027</v>
      </c>
      <c r="C210" s="56" t="s">
        <v>1040</v>
      </c>
      <c r="D210" s="57" t="s">
        <v>1287</v>
      </c>
      <c r="E210" s="58" t="s">
        <v>1420</v>
      </c>
    </row>
    <row r="211" spans="1:5" x14ac:dyDescent="0.25">
      <c r="A211" s="49" t="s">
        <v>1421</v>
      </c>
      <c r="B211" s="50" t="s">
        <v>1027</v>
      </c>
      <c r="C211" s="51" t="s">
        <v>1037</v>
      </c>
      <c r="D211" s="52" t="s">
        <v>1422</v>
      </c>
      <c r="E211" s="53" t="s">
        <v>1421</v>
      </c>
    </row>
    <row r="212" spans="1:5" x14ac:dyDescent="0.25">
      <c r="A212" s="54" t="s">
        <v>1423</v>
      </c>
      <c r="B212" s="55" t="s">
        <v>1027</v>
      </c>
      <c r="C212" s="56" t="s">
        <v>1040</v>
      </c>
      <c r="D212" s="57" t="s">
        <v>1424</v>
      </c>
      <c r="E212" s="58" t="s">
        <v>1423</v>
      </c>
    </row>
    <row r="213" spans="1:5" x14ac:dyDescent="0.25">
      <c r="A213" s="54" t="s">
        <v>1425</v>
      </c>
      <c r="B213" s="55" t="s">
        <v>1027</v>
      </c>
      <c r="C213" s="56" t="s">
        <v>1040</v>
      </c>
      <c r="D213" s="57" t="s">
        <v>1426</v>
      </c>
      <c r="E213" s="58" t="s">
        <v>1425</v>
      </c>
    </row>
    <row r="214" spans="1:5" x14ac:dyDescent="0.25">
      <c r="A214" s="44" t="s">
        <v>1427</v>
      </c>
      <c r="B214" s="45" t="s">
        <v>1027</v>
      </c>
      <c r="C214" s="46" t="s">
        <v>1034</v>
      </c>
      <c r="D214" s="47" t="s">
        <v>1428</v>
      </c>
      <c r="E214" s="48" t="s">
        <v>1427</v>
      </c>
    </row>
    <row r="215" spans="1:5" x14ac:dyDescent="0.25">
      <c r="A215" s="49" t="s">
        <v>1429</v>
      </c>
      <c r="B215" s="50" t="s">
        <v>1027</v>
      </c>
      <c r="C215" s="51" t="s">
        <v>1037</v>
      </c>
      <c r="D215" s="52" t="s">
        <v>1430</v>
      </c>
      <c r="E215" s="53" t="s">
        <v>1429</v>
      </c>
    </row>
    <row r="216" spans="1:5" x14ac:dyDescent="0.25">
      <c r="A216" s="54" t="s">
        <v>1431</v>
      </c>
      <c r="B216" s="55" t="s">
        <v>1027</v>
      </c>
      <c r="C216" s="56" t="s">
        <v>1040</v>
      </c>
      <c r="D216" s="57" t="s">
        <v>1430</v>
      </c>
      <c r="E216" s="58" t="s">
        <v>1431</v>
      </c>
    </row>
    <row r="217" spans="1:5" x14ac:dyDescent="0.25">
      <c r="A217" s="49" t="s">
        <v>1432</v>
      </c>
      <c r="B217" s="50" t="s">
        <v>1027</v>
      </c>
      <c r="C217" s="51" t="s">
        <v>1037</v>
      </c>
      <c r="D217" s="52" t="s">
        <v>1433</v>
      </c>
      <c r="E217" s="53" t="s">
        <v>1432</v>
      </c>
    </row>
    <row r="218" spans="1:5" x14ac:dyDescent="0.25">
      <c r="A218" s="54" t="s">
        <v>1434</v>
      </c>
      <c r="B218" s="55" t="s">
        <v>1027</v>
      </c>
      <c r="C218" s="56" t="s">
        <v>1040</v>
      </c>
      <c r="D218" s="57" t="s">
        <v>1433</v>
      </c>
      <c r="E218" s="58" t="s">
        <v>1434</v>
      </c>
    </row>
    <row r="219" spans="1:5" x14ac:dyDescent="0.25">
      <c r="A219" s="49" t="s">
        <v>1435</v>
      </c>
      <c r="B219" s="50" t="s">
        <v>1027</v>
      </c>
      <c r="C219" s="51" t="s">
        <v>1037</v>
      </c>
      <c r="D219" s="52" t="s">
        <v>1436</v>
      </c>
      <c r="E219" s="53" t="s">
        <v>1435</v>
      </c>
    </row>
    <row r="220" spans="1:5" x14ac:dyDescent="0.25">
      <c r="A220" s="54" t="s">
        <v>1437</v>
      </c>
      <c r="B220" s="55" t="s">
        <v>1027</v>
      </c>
      <c r="C220" s="56" t="s">
        <v>1040</v>
      </c>
      <c r="D220" s="57" t="s">
        <v>1436</v>
      </c>
      <c r="E220" s="58" t="s">
        <v>1437</v>
      </c>
    </row>
    <row r="221" spans="1:5" x14ac:dyDescent="0.25">
      <c r="A221" s="49" t="s">
        <v>1438</v>
      </c>
      <c r="B221" s="50" t="s">
        <v>1027</v>
      </c>
      <c r="C221" s="51" t="s">
        <v>1037</v>
      </c>
      <c r="D221" s="52" t="s">
        <v>1439</v>
      </c>
      <c r="E221" s="53" t="s">
        <v>1438</v>
      </c>
    </row>
    <row r="222" spans="1:5" x14ac:dyDescent="0.25">
      <c r="A222" s="54" t="s">
        <v>1440</v>
      </c>
      <c r="B222" s="55" t="s">
        <v>1027</v>
      </c>
      <c r="C222" s="56" t="s">
        <v>1040</v>
      </c>
      <c r="D222" s="57" t="s">
        <v>1439</v>
      </c>
      <c r="E222" s="58" t="s">
        <v>1440</v>
      </c>
    </row>
    <row r="223" spans="1:5" x14ac:dyDescent="0.25">
      <c r="A223" s="49" t="s">
        <v>1441</v>
      </c>
      <c r="B223" s="50" t="s">
        <v>1027</v>
      </c>
      <c r="C223" s="51" t="s">
        <v>1037</v>
      </c>
      <c r="D223" s="52" t="s">
        <v>1442</v>
      </c>
      <c r="E223" s="53" t="s">
        <v>1441</v>
      </c>
    </row>
    <row r="224" spans="1:5" x14ac:dyDescent="0.25">
      <c r="A224" s="54" t="s">
        <v>1443</v>
      </c>
      <c r="B224" s="55" t="s">
        <v>1027</v>
      </c>
      <c r="C224" s="56" t="s">
        <v>1040</v>
      </c>
      <c r="D224" s="57" t="s">
        <v>1442</v>
      </c>
      <c r="E224" s="58" t="s">
        <v>1443</v>
      </c>
    </row>
    <row r="225" spans="1:5" x14ac:dyDescent="0.25">
      <c r="A225" s="49" t="s">
        <v>1444</v>
      </c>
      <c r="B225" s="50" t="s">
        <v>1027</v>
      </c>
      <c r="C225" s="51" t="s">
        <v>1037</v>
      </c>
      <c r="D225" s="52" t="s">
        <v>1445</v>
      </c>
      <c r="E225" s="53" t="s">
        <v>1444</v>
      </c>
    </row>
    <row r="226" spans="1:5" x14ac:dyDescent="0.25">
      <c r="A226" s="54" t="s">
        <v>1446</v>
      </c>
      <c r="B226" s="55" t="s">
        <v>1027</v>
      </c>
      <c r="C226" s="56" t="s">
        <v>1040</v>
      </c>
      <c r="D226" s="57" t="s">
        <v>1445</v>
      </c>
      <c r="E226" s="58" t="s">
        <v>1446</v>
      </c>
    </row>
    <row r="227" spans="1:5" x14ac:dyDescent="0.25">
      <c r="A227" s="49" t="s">
        <v>1447</v>
      </c>
      <c r="B227" s="50" t="s">
        <v>1027</v>
      </c>
      <c r="C227" s="51" t="s">
        <v>1037</v>
      </c>
      <c r="D227" s="52" t="s">
        <v>1448</v>
      </c>
      <c r="E227" s="53" t="s">
        <v>1447</v>
      </c>
    </row>
    <row r="228" spans="1:5" x14ac:dyDescent="0.25">
      <c r="A228" s="54" t="s">
        <v>1449</v>
      </c>
      <c r="B228" s="55" t="s">
        <v>1027</v>
      </c>
      <c r="C228" s="56" t="s">
        <v>1040</v>
      </c>
      <c r="D228" s="57" t="s">
        <v>1448</v>
      </c>
      <c r="E228" s="58" t="s">
        <v>1449</v>
      </c>
    </row>
    <row r="229" spans="1:5" x14ac:dyDescent="0.25">
      <c r="A229" s="49" t="s">
        <v>1450</v>
      </c>
      <c r="B229" s="50" t="s">
        <v>1027</v>
      </c>
      <c r="C229" s="51" t="s">
        <v>1037</v>
      </c>
      <c r="D229" s="52" t="s">
        <v>1451</v>
      </c>
      <c r="E229" s="53" t="s">
        <v>1450</v>
      </c>
    </row>
    <row r="230" spans="1:5" x14ac:dyDescent="0.25">
      <c r="A230" s="54" t="s">
        <v>1452</v>
      </c>
      <c r="B230" s="55" t="s">
        <v>1027</v>
      </c>
      <c r="C230" s="56" t="s">
        <v>1040</v>
      </c>
      <c r="D230" s="57" t="s">
        <v>1451</v>
      </c>
      <c r="E230" s="58" t="s">
        <v>1452</v>
      </c>
    </row>
    <row r="231" spans="1:5" x14ac:dyDescent="0.25">
      <c r="A231" s="49" t="s">
        <v>1453</v>
      </c>
      <c r="B231" s="50" t="s">
        <v>1027</v>
      </c>
      <c r="C231" s="51" t="s">
        <v>1037</v>
      </c>
      <c r="D231" s="52" t="s">
        <v>1454</v>
      </c>
      <c r="E231" s="53" t="s">
        <v>1453</v>
      </c>
    </row>
    <row r="232" spans="1:5" x14ac:dyDescent="0.25">
      <c r="A232" s="54" t="s">
        <v>1455</v>
      </c>
      <c r="B232" s="55" t="s">
        <v>1027</v>
      </c>
      <c r="C232" s="56" t="s">
        <v>1040</v>
      </c>
      <c r="D232" s="57" t="s">
        <v>1454</v>
      </c>
      <c r="E232" s="58" t="s">
        <v>1455</v>
      </c>
    </row>
    <row r="233" spans="1:5" x14ac:dyDescent="0.25">
      <c r="A233" s="49" t="s">
        <v>1456</v>
      </c>
      <c r="B233" s="50" t="s">
        <v>1027</v>
      </c>
      <c r="C233" s="51" t="s">
        <v>1037</v>
      </c>
      <c r="D233" s="52" t="s">
        <v>1457</v>
      </c>
      <c r="E233" s="53" t="s">
        <v>1456</v>
      </c>
    </row>
    <row r="234" spans="1:5" x14ac:dyDescent="0.25">
      <c r="A234" s="54" t="s">
        <v>1458</v>
      </c>
      <c r="B234" s="55" t="s">
        <v>1027</v>
      </c>
      <c r="C234" s="56" t="s">
        <v>1040</v>
      </c>
      <c r="D234" s="57" t="s">
        <v>1457</v>
      </c>
      <c r="E234" s="58" t="s">
        <v>1458</v>
      </c>
    </row>
    <row r="235" spans="1:5" x14ac:dyDescent="0.25">
      <c r="A235" s="49" t="s">
        <v>1459</v>
      </c>
      <c r="B235" s="50" t="s">
        <v>1027</v>
      </c>
      <c r="C235" s="51" t="s">
        <v>1037</v>
      </c>
      <c r="D235" s="52" t="s">
        <v>1460</v>
      </c>
      <c r="E235" s="53" t="s">
        <v>1459</v>
      </c>
    </row>
    <row r="236" spans="1:5" x14ac:dyDescent="0.25">
      <c r="A236" s="54" t="s">
        <v>1461</v>
      </c>
      <c r="B236" s="55" t="s">
        <v>1027</v>
      </c>
      <c r="C236" s="56" t="s">
        <v>1040</v>
      </c>
      <c r="D236" s="57" t="s">
        <v>1460</v>
      </c>
      <c r="E236" s="58" t="s">
        <v>1461</v>
      </c>
    </row>
    <row r="237" spans="1:5" x14ac:dyDescent="0.25">
      <c r="A237" s="49" t="s">
        <v>1462</v>
      </c>
      <c r="B237" s="50" t="s">
        <v>1027</v>
      </c>
      <c r="C237" s="51" t="s">
        <v>1037</v>
      </c>
      <c r="D237" s="52" t="s">
        <v>1463</v>
      </c>
      <c r="E237" s="53" t="s">
        <v>1462</v>
      </c>
    </row>
    <row r="238" spans="1:5" x14ac:dyDescent="0.25">
      <c r="A238" s="54" t="s">
        <v>1464</v>
      </c>
      <c r="B238" s="55" t="s">
        <v>1027</v>
      </c>
      <c r="C238" s="56" t="s">
        <v>1040</v>
      </c>
      <c r="D238" s="57" t="s">
        <v>1463</v>
      </c>
      <c r="E238" s="58" t="s">
        <v>1464</v>
      </c>
    </row>
    <row r="239" spans="1:5" x14ac:dyDescent="0.25">
      <c r="A239" s="39" t="s">
        <v>1465</v>
      </c>
      <c r="B239" s="40" t="s">
        <v>1027</v>
      </c>
      <c r="C239" s="41" t="s">
        <v>1031</v>
      </c>
      <c r="D239" s="42" t="s">
        <v>1466</v>
      </c>
      <c r="E239" s="43" t="s">
        <v>1465</v>
      </c>
    </row>
    <row r="240" spans="1:5" x14ac:dyDescent="0.25">
      <c r="A240" s="44" t="s">
        <v>1467</v>
      </c>
      <c r="B240" s="45" t="s">
        <v>1027</v>
      </c>
      <c r="C240" s="46" t="s">
        <v>1034</v>
      </c>
      <c r="D240" s="47" t="s">
        <v>1468</v>
      </c>
      <c r="E240" s="48" t="s">
        <v>1467</v>
      </c>
    </row>
    <row r="241" spans="1:5" x14ac:dyDescent="0.25">
      <c r="A241" s="49" t="s">
        <v>1469</v>
      </c>
      <c r="B241" s="50" t="s">
        <v>1027</v>
      </c>
      <c r="C241" s="51" t="s">
        <v>1037</v>
      </c>
      <c r="D241" s="52" t="s">
        <v>1470</v>
      </c>
      <c r="E241" s="53" t="s">
        <v>1469</v>
      </c>
    </row>
    <row r="242" spans="1:5" x14ac:dyDescent="0.25">
      <c r="A242" s="54" t="s">
        <v>1471</v>
      </c>
      <c r="B242" s="55" t="s">
        <v>1027</v>
      </c>
      <c r="C242" s="56" t="s">
        <v>1040</v>
      </c>
      <c r="D242" s="57" t="s">
        <v>1470</v>
      </c>
      <c r="E242" s="58" t="s">
        <v>1471</v>
      </c>
    </row>
    <row r="243" spans="1:5" x14ac:dyDescent="0.25">
      <c r="A243" s="49" t="s">
        <v>1472</v>
      </c>
      <c r="B243" s="50" t="s">
        <v>1027</v>
      </c>
      <c r="C243" s="51" t="s">
        <v>1037</v>
      </c>
      <c r="D243" s="52" t="s">
        <v>1473</v>
      </c>
      <c r="E243" s="53" t="s">
        <v>1472</v>
      </c>
    </row>
    <row r="244" spans="1:5" x14ac:dyDescent="0.25">
      <c r="A244" s="54" t="s">
        <v>1474</v>
      </c>
      <c r="B244" s="55" t="s">
        <v>1027</v>
      </c>
      <c r="C244" s="56" t="s">
        <v>1040</v>
      </c>
      <c r="D244" s="57" t="s">
        <v>1473</v>
      </c>
      <c r="E244" s="58" t="s">
        <v>1474</v>
      </c>
    </row>
    <row r="245" spans="1:5" x14ac:dyDescent="0.25">
      <c r="A245" s="44" t="s">
        <v>1475</v>
      </c>
      <c r="B245" s="45" t="s">
        <v>1027</v>
      </c>
      <c r="C245" s="46" t="s">
        <v>1034</v>
      </c>
      <c r="D245" s="47" t="s">
        <v>1476</v>
      </c>
      <c r="E245" s="48" t="s">
        <v>1475</v>
      </c>
    </row>
    <row r="246" spans="1:5" x14ac:dyDescent="0.25">
      <c r="A246" s="49" t="s">
        <v>1477</v>
      </c>
      <c r="B246" s="50" t="s">
        <v>1027</v>
      </c>
      <c r="C246" s="51" t="s">
        <v>1037</v>
      </c>
      <c r="D246" s="52" t="s">
        <v>1476</v>
      </c>
      <c r="E246" s="53" t="s">
        <v>1477</v>
      </c>
    </row>
    <row r="247" spans="1:5" x14ac:dyDescent="0.25">
      <c r="A247" s="54" t="s">
        <v>1478</v>
      </c>
      <c r="B247" s="55" t="s">
        <v>1027</v>
      </c>
      <c r="C247" s="56" t="s">
        <v>1040</v>
      </c>
      <c r="D247" s="57" t="s">
        <v>1476</v>
      </c>
      <c r="E247" s="58" t="s">
        <v>1478</v>
      </c>
    </row>
    <row r="248" spans="1:5" ht="17.25" x14ac:dyDescent="0.25">
      <c r="A248" s="34" t="s">
        <v>1479</v>
      </c>
      <c r="B248" s="35" t="s">
        <v>1027</v>
      </c>
      <c r="C248" s="36" t="s">
        <v>1028</v>
      </c>
      <c r="D248" s="65" t="s">
        <v>1480</v>
      </c>
      <c r="E248" s="38" t="s">
        <v>1479</v>
      </c>
    </row>
    <row r="249" spans="1:5" x14ac:dyDescent="0.25">
      <c r="A249" s="39" t="s">
        <v>1481</v>
      </c>
      <c r="B249" s="40" t="s">
        <v>1027</v>
      </c>
      <c r="C249" s="41" t="s">
        <v>1031</v>
      </c>
      <c r="D249" s="42" t="s">
        <v>1480</v>
      </c>
      <c r="E249" s="43" t="s">
        <v>1481</v>
      </c>
    </row>
    <row r="250" spans="1:5" x14ac:dyDescent="0.25">
      <c r="A250" s="44" t="s">
        <v>1482</v>
      </c>
      <c r="B250" s="45" t="s">
        <v>1027</v>
      </c>
      <c r="C250" s="46" t="s">
        <v>1034</v>
      </c>
      <c r="D250" s="47" t="s">
        <v>1483</v>
      </c>
      <c r="E250" s="48" t="s">
        <v>1482</v>
      </c>
    </row>
    <row r="251" spans="1:5" x14ac:dyDescent="0.25">
      <c r="A251" s="49" t="s">
        <v>1484</v>
      </c>
      <c r="B251" s="50" t="s">
        <v>1027</v>
      </c>
      <c r="C251" s="51" t="s">
        <v>1037</v>
      </c>
      <c r="D251" s="52" t="s">
        <v>1485</v>
      </c>
      <c r="E251" s="53" t="s">
        <v>1484</v>
      </c>
    </row>
    <row r="252" spans="1:5" x14ac:dyDescent="0.25">
      <c r="A252" s="54" t="s">
        <v>1486</v>
      </c>
      <c r="B252" s="55" t="s">
        <v>1027</v>
      </c>
      <c r="C252" s="56" t="s">
        <v>1040</v>
      </c>
      <c r="D252" s="57" t="s">
        <v>1487</v>
      </c>
      <c r="E252" s="58" t="s">
        <v>1486</v>
      </c>
    </row>
    <row r="253" spans="1:5" x14ac:dyDescent="0.25">
      <c r="A253" s="54" t="s">
        <v>1488</v>
      </c>
      <c r="B253" s="55" t="s">
        <v>1027</v>
      </c>
      <c r="C253" s="56" t="s">
        <v>1040</v>
      </c>
      <c r="D253" s="57" t="s">
        <v>1489</v>
      </c>
      <c r="E253" s="58" t="s">
        <v>1488</v>
      </c>
    </row>
    <row r="254" spans="1:5" x14ac:dyDescent="0.25">
      <c r="A254" s="54" t="s">
        <v>1490</v>
      </c>
      <c r="B254" s="55" t="s">
        <v>1027</v>
      </c>
      <c r="C254" s="56" t="s">
        <v>1040</v>
      </c>
      <c r="D254" s="57" t="s">
        <v>1491</v>
      </c>
      <c r="E254" s="58" t="s">
        <v>1490</v>
      </c>
    </row>
    <row r="255" spans="1:5" x14ac:dyDescent="0.25">
      <c r="A255" s="54" t="s">
        <v>1492</v>
      </c>
      <c r="B255" s="55" t="s">
        <v>1027</v>
      </c>
      <c r="C255" s="56" t="s">
        <v>1040</v>
      </c>
      <c r="D255" s="57" t="s">
        <v>1493</v>
      </c>
      <c r="E255" s="58" t="s">
        <v>1492</v>
      </c>
    </row>
    <row r="256" spans="1:5" x14ac:dyDescent="0.25">
      <c r="A256" s="54" t="s">
        <v>1494</v>
      </c>
      <c r="B256" s="55" t="s">
        <v>1027</v>
      </c>
      <c r="C256" s="56" t="s">
        <v>1040</v>
      </c>
      <c r="D256" s="57" t="s">
        <v>1495</v>
      </c>
      <c r="E256" s="58" t="s">
        <v>1494</v>
      </c>
    </row>
    <row r="257" spans="1:5" x14ac:dyDescent="0.25">
      <c r="A257" s="54" t="s">
        <v>1496</v>
      </c>
      <c r="B257" s="55" t="s">
        <v>1027</v>
      </c>
      <c r="C257" s="56" t="s">
        <v>1040</v>
      </c>
      <c r="D257" s="57" t="s">
        <v>1497</v>
      </c>
      <c r="E257" s="58" t="s">
        <v>1496</v>
      </c>
    </row>
    <row r="258" spans="1:5" x14ac:dyDescent="0.25">
      <c r="A258" s="54" t="s">
        <v>1498</v>
      </c>
      <c r="B258" s="55" t="s">
        <v>1027</v>
      </c>
      <c r="C258" s="56" t="s">
        <v>1040</v>
      </c>
      <c r="D258" s="57" t="s">
        <v>1499</v>
      </c>
      <c r="E258" s="58" t="s">
        <v>1498</v>
      </c>
    </row>
    <row r="259" spans="1:5" x14ac:dyDescent="0.25">
      <c r="A259" s="54" t="s">
        <v>1500</v>
      </c>
      <c r="B259" s="55" t="s">
        <v>1027</v>
      </c>
      <c r="C259" s="56" t="s">
        <v>1040</v>
      </c>
      <c r="D259" s="57" t="s">
        <v>1501</v>
      </c>
      <c r="E259" s="58" t="s">
        <v>1500</v>
      </c>
    </row>
    <row r="260" spans="1:5" x14ac:dyDescent="0.25">
      <c r="A260" s="54" t="s">
        <v>1502</v>
      </c>
      <c r="B260" s="55" t="s">
        <v>1027</v>
      </c>
      <c r="C260" s="56" t="s">
        <v>1040</v>
      </c>
      <c r="D260" s="57" t="s">
        <v>1503</v>
      </c>
      <c r="E260" s="58" t="s">
        <v>1502</v>
      </c>
    </row>
    <row r="261" spans="1:5" x14ac:dyDescent="0.25">
      <c r="A261" s="54" t="s">
        <v>1504</v>
      </c>
      <c r="B261" s="55" t="s">
        <v>1027</v>
      </c>
      <c r="C261" s="56" t="s">
        <v>1040</v>
      </c>
      <c r="D261" s="57" t="s">
        <v>1505</v>
      </c>
      <c r="E261" s="58" t="s">
        <v>1504</v>
      </c>
    </row>
    <row r="262" spans="1:5" x14ac:dyDescent="0.25">
      <c r="A262" s="54" t="s">
        <v>1506</v>
      </c>
      <c r="B262" s="55" t="s">
        <v>1027</v>
      </c>
      <c r="C262" s="56" t="s">
        <v>1040</v>
      </c>
      <c r="D262" s="57" t="s">
        <v>1507</v>
      </c>
      <c r="E262" s="58" t="s">
        <v>1506</v>
      </c>
    </row>
    <row r="263" spans="1:5" x14ac:dyDescent="0.25">
      <c r="A263" s="54" t="s">
        <v>1508</v>
      </c>
      <c r="B263" s="55" t="s">
        <v>1027</v>
      </c>
      <c r="C263" s="56" t="s">
        <v>1040</v>
      </c>
      <c r="D263" s="57" t="s">
        <v>1509</v>
      </c>
      <c r="E263" s="58" t="s">
        <v>1508</v>
      </c>
    </row>
    <row r="264" spans="1:5" x14ac:dyDescent="0.25">
      <c r="A264" s="54" t="s">
        <v>1510</v>
      </c>
      <c r="B264" s="55" t="s">
        <v>1027</v>
      </c>
      <c r="C264" s="56" t="s">
        <v>1040</v>
      </c>
      <c r="D264" s="57" t="s">
        <v>1511</v>
      </c>
      <c r="E264" s="58" t="s">
        <v>1510</v>
      </c>
    </row>
    <row r="265" spans="1:5" x14ac:dyDescent="0.25">
      <c r="A265" s="54" t="s">
        <v>1512</v>
      </c>
      <c r="B265" s="55" t="s">
        <v>1027</v>
      </c>
      <c r="C265" s="56" t="s">
        <v>1040</v>
      </c>
      <c r="D265" s="57" t="s">
        <v>1513</v>
      </c>
      <c r="E265" s="58" t="s">
        <v>1512</v>
      </c>
    </row>
    <row r="266" spans="1:5" x14ac:dyDescent="0.25">
      <c r="A266" s="54" t="s">
        <v>1514</v>
      </c>
      <c r="B266" s="55" t="s">
        <v>1027</v>
      </c>
      <c r="C266" s="56" t="s">
        <v>1040</v>
      </c>
      <c r="D266" s="57" t="s">
        <v>1515</v>
      </c>
      <c r="E266" s="58" t="s">
        <v>1514</v>
      </c>
    </row>
    <row r="267" spans="1:5" x14ac:dyDescent="0.25">
      <c r="A267" s="49" t="s">
        <v>1516</v>
      </c>
      <c r="B267" s="50" t="s">
        <v>1027</v>
      </c>
      <c r="C267" s="51" t="s">
        <v>1037</v>
      </c>
      <c r="D267" s="52" t="s">
        <v>1517</v>
      </c>
      <c r="E267" s="53" t="s">
        <v>1516</v>
      </c>
    </row>
    <row r="268" spans="1:5" x14ac:dyDescent="0.25">
      <c r="A268" s="54" t="s">
        <v>1518</v>
      </c>
      <c r="B268" s="55" t="s">
        <v>1027</v>
      </c>
      <c r="C268" s="56" t="s">
        <v>1040</v>
      </c>
      <c r="D268" s="57" t="s">
        <v>1519</v>
      </c>
      <c r="E268" s="58" t="s">
        <v>1518</v>
      </c>
    </row>
    <row r="269" spans="1:5" x14ac:dyDescent="0.25">
      <c r="A269" s="54" t="s">
        <v>1520</v>
      </c>
      <c r="B269" s="55" t="s">
        <v>1027</v>
      </c>
      <c r="C269" s="56" t="s">
        <v>1040</v>
      </c>
      <c r="D269" s="57" t="s">
        <v>1521</v>
      </c>
      <c r="E269" s="58" t="s">
        <v>1520</v>
      </c>
    </row>
    <row r="270" spans="1:5" x14ac:dyDescent="0.25">
      <c r="A270" s="54" t="s">
        <v>1522</v>
      </c>
      <c r="B270" s="55" t="s">
        <v>1027</v>
      </c>
      <c r="C270" s="56" t="s">
        <v>1040</v>
      </c>
      <c r="D270" s="57" t="s">
        <v>1523</v>
      </c>
      <c r="E270" s="58" t="s">
        <v>1522</v>
      </c>
    </row>
    <row r="271" spans="1:5" x14ac:dyDescent="0.25">
      <c r="A271" s="54" t="s">
        <v>1524</v>
      </c>
      <c r="B271" s="55" t="s">
        <v>1027</v>
      </c>
      <c r="C271" s="56" t="s">
        <v>1040</v>
      </c>
      <c r="D271" s="57" t="s">
        <v>1525</v>
      </c>
      <c r="E271" s="58" t="s">
        <v>1524</v>
      </c>
    </row>
    <row r="272" spans="1:5" x14ac:dyDescent="0.25">
      <c r="A272" s="54" t="s">
        <v>1526</v>
      </c>
      <c r="B272" s="55" t="s">
        <v>1027</v>
      </c>
      <c r="C272" s="56" t="s">
        <v>1040</v>
      </c>
      <c r="D272" s="57" t="s">
        <v>1527</v>
      </c>
      <c r="E272" s="58" t="s">
        <v>1526</v>
      </c>
    </row>
    <row r="273" spans="1:5" x14ac:dyDescent="0.25">
      <c r="A273" s="54" t="s">
        <v>1528</v>
      </c>
      <c r="B273" s="55" t="s">
        <v>1027</v>
      </c>
      <c r="C273" s="56" t="s">
        <v>1040</v>
      </c>
      <c r="D273" s="57" t="s">
        <v>1529</v>
      </c>
      <c r="E273" s="58" t="s">
        <v>1528</v>
      </c>
    </row>
    <row r="274" spans="1:5" x14ac:dyDescent="0.25">
      <c r="A274" s="54" t="s">
        <v>1530</v>
      </c>
      <c r="B274" s="55" t="s">
        <v>1027</v>
      </c>
      <c r="C274" s="56" t="s">
        <v>1040</v>
      </c>
      <c r="D274" s="57" t="s">
        <v>1531</v>
      </c>
      <c r="E274" s="58" t="s">
        <v>1530</v>
      </c>
    </row>
    <row r="275" spans="1:5" x14ac:dyDescent="0.25">
      <c r="A275" s="54" t="s">
        <v>1532</v>
      </c>
      <c r="B275" s="55" t="s">
        <v>1027</v>
      </c>
      <c r="C275" s="56" t="s">
        <v>1040</v>
      </c>
      <c r="D275" s="57" t="s">
        <v>1533</v>
      </c>
      <c r="E275" s="58" t="s">
        <v>1532</v>
      </c>
    </row>
    <row r="276" spans="1:5" x14ac:dyDescent="0.25">
      <c r="A276" s="54" t="s">
        <v>1534</v>
      </c>
      <c r="B276" s="55" t="s">
        <v>1027</v>
      </c>
      <c r="C276" s="56" t="s">
        <v>1040</v>
      </c>
      <c r="D276" s="57" t="s">
        <v>1535</v>
      </c>
      <c r="E276" s="58" t="s">
        <v>1534</v>
      </c>
    </row>
    <row r="277" spans="1:5" x14ac:dyDescent="0.25">
      <c r="A277" s="54" t="s">
        <v>1536</v>
      </c>
      <c r="B277" s="55" t="s">
        <v>1027</v>
      </c>
      <c r="C277" s="56" t="s">
        <v>1040</v>
      </c>
      <c r="D277" s="57" t="s">
        <v>1537</v>
      </c>
      <c r="E277" s="58" t="s">
        <v>1536</v>
      </c>
    </row>
    <row r="278" spans="1:5" x14ac:dyDescent="0.25">
      <c r="A278" s="54" t="s">
        <v>1538</v>
      </c>
      <c r="B278" s="55" t="s">
        <v>1027</v>
      </c>
      <c r="C278" s="56" t="s">
        <v>1040</v>
      </c>
      <c r="D278" s="57" t="s">
        <v>1539</v>
      </c>
      <c r="E278" s="58" t="s">
        <v>1538</v>
      </c>
    </row>
    <row r="279" spans="1:5" x14ac:dyDescent="0.25">
      <c r="A279" s="54" t="s">
        <v>1540</v>
      </c>
      <c r="B279" s="55" t="s">
        <v>1027</v>
      </c>
      <c r="C279" s="56" t="s">
        <v>1040</v>
      </c>
      <c r="D279" s="57" t="s">
        <v>1541</v>
      </c>
      <c r="E279" s="58" t="s">
        <v>1540</v>
      </c>
    </row>
    <row r="280" spans="1:5" x14ac:dyDescent="0.25">
      <c r="A280" s="54" t="s">
        <v>1542</v>
      </c>
      <c r="B280" s="55" t="s">
        <v>1027</v>
      </c>
      <c r="C280" s="56" t="s">
        <v>1040</v>
      </c>
      <c r="D280" s="57" t="s">
        <v>1543</v>
      </c>
      <c r="E280" s="58" t="s">
        <v>1542</v>
      </c>
    </row>
    <row r="281" spans="1:5" x14ac:dyDescent="0.25">
      <c r="A281" s="54" t="s">
        <v>1544</v>
      </c>
      <c r="B281" s="55" t="s">
        <v>1027</v>
      </c>
      <c r="C281" s="56" t="s">
        <v>1040</v>
      </c>
      <c r="D281" s="57" t="s">
        <v>1545</v>
      </c>
      <c r="E281" s="58" t="s">
        <v>1544</v>
      </c>
    </row>
    <row r="282" spans="1:5" x14ac:dyDescent="0.25">
      <c r="A282" s="54" t="s">
        <v>1546</v>
      </c>
      <c r="B282" s="55" t="s">
        <v>1027</v>
      </c>
      <c r="C282" s="56" t="s">
        <v>1040</v>
      </c>
      <c r="D282" s="57" t="s">
        <v>1547</v>
      </c>
      <c r="E282" s="58" t="s">
        <v>1546</v>
      </c>
    </row>
    <row r="283" spans="1:5" x14ac:dyDescent="0.25">
      <c r="A283" s="54" t="s">
        <v>1548</v>
      </c>
      <c r="B283" s="55" t="s">
        <v>1027</v>
      </c>
      <c r="C283" s="56" t="s">
        <v>1040</v>
      </c>
      <c r="D283" s="57" t="s">
        <v>1549</v>
      </c>
      <c r="E283" s="58" t="s">
        <v>1548</v>
      </c>
    </row>
    <row r="284" spans="1:5" x14ac:dyDescent="0.25">
      <c r="A284" s="54" t="s">
        <v>1550</v>
      </c>
      <c r="B284" s="55" t="s">
        <v>1027</v>
      </c>
      <c r="C284" s="56" t="s">
        <v>1040</v>
      </c>
      <c r="D284" s="57" t="s">
        <v>1551</v>
      </c>
      <c r="E284" s="58" t="s">
        <v>1550</v>
      </c>
    </row>
    <row r="285" spans="1:5" x14ac:dyDescent="0.25">
      <c r="A285" s="54" t="s">
        <v>1552</v>
      </c>
      <c r="B285" s="55" t="s">
        <v>1027</v>
      </c>
      <c r="C285" s="56" t="s">
        <v>1040</v>
      </c>
      <c r="D285" s="57" t="s">
        <v>1553</v>
      </c>
      <c r="E285" s="58" t="s">
        <v>1552</v>
      </c>
    </row>
    <row r="286" spans="1:5" x14ac:dyDescent="0.25">
      <c r="A286" s="54" t="s">
        <v>1554</v>
      </c>
      <c r="B286" s="55" t="s">
        <v>1027</v>
      </c>
      <c r="C286" s="56" t="s">
        <v>1040</v>
      </c>
      <c r="D286" s="57" t="s">
        <v>1555</v>
      </c>
      <c r="E286" s="58" t="s">
        <v>1554</v>
      </c>
    </row>
    <row r="287" spans="1:5" x14ac:dyDescent="0.25">
      <c r="A287" s="54" t="s">
        <v>1556</v>
      </c>
      <c r="B287" s="55" t="s">
        <v>1027</v>
      </c>
      <c r="C287" s="56" t="s">
        <v>1040</v>
      </c>
      <c r="D287" s="57" t="s">
        <v>1557</v>
      </c>
      <c r="E287" s="58" t="s">
        <v>1556</v>
      </c>
    </row>
    <row r="288" spans="1:5" x14ac:dyDescent="0.25">
      <c r="A288" s="49" t="s">
        <v>1558</v>
      </c>
      <c r="B288" s="50" t="s">
        <v>1027</v>
      </c>
      <c r="C288" s="51" t="s">
        <v>1037</v>
      </c>
      <c r="D288" s="52" t="s">
        <v>1559</v>
      </c>
      <c r="E288" s="53" t="s">
        <v>1558</v>
      </c>
    </row>
    <row r="289" spans="1:5" x14ac:dyDescent="0.25">
      <c r="A289" s="54" t="s">
        <v>1560</v>
      </c>
      <c r="B289" s="55" t="s">
        <v>1027</v>
      </c>
      <c r="C289" s="56" t="s">
        <v>1040</v>
      </c>
      <c r="D289" s="57" t="s">
        <v>1561</v>
      </c>
      <c r="E289" s="58" t="s">
        <v>1560</v>
      </c>
    </row>
    <row r="290" spans="1:5" x14ac:dyDescent="0.25">
      <c r="A290" s="54" t="s">
        <v>1562</v>
      </c>
      <c r="B290" s="55" t="s">
        <v>1027</v>
      </c>
      <c r="C290" s="56" t="s">
        <v>1040</v>
      </c>
      <c r="D290" s="57" t="s">
        <v>1563</v>
      </c>
      <c r="E290" s="58" t="s">
        <v>1562</v>
      </c>
    </row>
    <row r="291" spans="1:5" x14ac:dyDescent="0.25">
      <c r="A291" s="54" t="s">
        <v>1564</v>
      </c>
      <c r="B291" s="55" t="s">
        <v>1027</v>
      </c>
      <c r="C291" s="56" t="s">
        <v>1040</v>
      </c>
      <c r="D291" s="57" t="s">
        <v>1565</v>
      </c>
      <c r="E291" s="58" t="s">
        <v>1564</v>
      </c>
    </row>
    <row r="292" spans="1:5" x14ac:dyDescent="0.25">
      <c r="A292" s="49" t="s">
        <v>1566</v>
      </c>
      <c r="B292" s="50" t="s">
        <v>1027</v>
      </c>
      <c r="C292" s="51" t="s">
        <v>1037</v>
      </c>
      <c r="D292" s="52" t="s">
        <v>1567</v>
      </c>
      <c r="E292" s="53" t="s">
        <v>1566</v>
      </c>
    </row>
    <row r="293" spans="1:5" x14ac:dyDescent="0.25">
      <c r="A293" s="54" t="s">
        <v>1568</v>
      </c>
      <c r="B293" s="55" t="s">
        <v>1027</v>
      </c>
      <c r="C293" s="56" t="s">
        <v>1040</v>
      </c>
      <c r="D293" s="57" t="s">
        <v>1567</v>
      </c>
      <c r="E293" s="58" t="s">
        <v>1568</v>
      </c>
    </row>
    <row r="294" spans="1:5" x14ac:dyDescent="0.25">
      <c r="A294" s="44" t="s">
        <v>1569</v>
      </c>
      <c r="B294" s="45" t="s">
        <v>1027</v>
      </c>
      <c r="C294" s="46" t="s">
        <v>1034</v>
      </c>
      <c r="D294" s="47" t="s">
        <v>1570</v>
      </c>
      <c r="E294" s="48" t="s">
        <v>1569</v>
      </c>
    </row>
    <row r="295" spans="1:5" x14ac:dyDescent="0.25">
      <c r="A295" s="61" t="s">
        <v>1571</v>
      </c>
      <c r="B295" s="62" t="s">
        <v>1027</v>
      </c>
      <c r="C295" s="63" t="s">
        <v>1037</v>
      </c>
      <c r="D295" s="52" t="s">
        <v>1572</v>
      </c>
      <c r="E295" s="64" t="s">
        <v>1571</v>
      </c>
    </row>
    <row r="296" spans="1:5" x14ac:dyDescent="0.25">
      <c r="A296" s="54" t="s">
        <v>1573</v>
      </c>
      <c r="B296" s="55" t="s">
        <v>1027</v>
      </c>
      <c r="C296" s="56" t="s">
        <v>1040</v>
      </c>
      <c r="D296" s="57" t="s">
        <v>1572</v>
      </c>
      <c r="E296" s="58" t="s">
        <v>1573</v>
      </c>
    </row>
    <row r="297" spans="1:5" x14ac:dyDescent="0.25">
      <c r="A297" s="44" t="s">
        <v>1574</v>
      </c>
      <c r="B297" s="45" t="s">
        <v>1027</v>
      </c>
      <c r="C297" s="46" t="s">
        <v>1034</v>
      </c>
      <c r="D297" s="47" t="s">
        <v>1575</v>
      </c>
      <c r="E297" s="48" t="s">
        <v>1574</v>
      </c>
    </row>
    <row r="298" spans="1:5" x14ac:dyDescent="0.25">
      <c r="A298" s="61" t="s">
        <v>1576</v>
      </c>
      <c r="B298" s="62" t="s">
        <v>1027</v>
      </c>
      <c r="C298" s="63" t="s">
        <v>1037</v>
      </c>
      <c r="D298" s="52" t="s">
        <v>1577</v>
      </c>
      <c r="E298" s="64" t="s">
        <v>1576</v>
      </c>
    </row>
    <row r="299" spans="1:5" x14ac:dyDescent="0.25">
      <c r="A299" s="54" t="s">
        <v>1578</v>
      </c>
      <c r="B299" s="66" t="s">
        <v>1027</v>
      </c>
      <c r="C299" s="56" t="s">
        <v>1040</v>
      </c>
      <c r="D299" s="57" t="s">
        <v>1579</v>
      </c>
      <c r="E299" s="58" t="s">
        <v>1578</v>
      </c>
    </row>
    <row r="300" spans="1:5" x14ac:dyDescent="0.25">
      <c r="A300" s="54" t="s">
        <v>1580</v>
      </c>
      <c r="B300" s="66" t="s">
        <v>1027</v>
      </c>
      <c r="C300" s="56" t="s">
        <v>1040</v>
      </c>
      <c r="D300" s="57" t="s">
        <v>1581</v>
      </c>
      <c r="E300" s="58" t="s">
        <v>1580</v>
      </c>
    </row>
    <row r="301" spans="1:5" x14ac:dyDescent="0.25">
      <c r="A301" s="54" t="s">
        <v>1582</v>
      </c>
      <c r="B301" s="66" t="s">
        <v>1027</v>
      </c>
      <c r="C301" s="56" t="s">
        <v>1040</v>
      </c>
      <c r="D301" s="57" t="s">
        <v>1583</v>
      </c>
      <c r="E301" s="58" t="s">
        <v>1582</v>
      </c>
    </row>
    <row r="302" spans="1:5" x14ac:dyDescent="0.25">
      <c r="A302" s="61" t="s">
        <v>1584</v>
      </c>
      <c r="B302" s="62" t="s">
        <v>1027</v>
      </c>
      <c r="C302" s="63" t="s">
        <v>1037</v>
      </c>
      <c r="D302" s="52" t="s">
        <v>1585</v>
      </c>
      <c r="E302" s="64" t="s">
        <v>1584</v>
      </c>
    </row>
    <row r="303" spans="1:5" x14ac:dyDescent="0.25">
      <c r="A303" s="54" t="s">
        <v>1586</v>
      </c>
      <c r="B303" s="66" t="s">
        <v>1027</v>
      </c>
      <c r="C303" s="56" t="s">
        <v>1040</v>
      </c>
      <c r="D303" s="57" t="s">
        <v>1587</v>
      </c>
      <c r="E303" s="58" t="s">
        <v>1586</v>
      </c>
    </row>
    <row r="304" spans="1:5" x14ac:dyDescent="0.25">
      <c r="A304" s="54" t="s">
        <v>1588</v>
      </c>
      <c r="B304" s="66" t="s">
        <v>1027</v>
      </c>
      <c r="C304" s="56" t="s">
        <v>1040</v>
      </c>
      <c r="D304" s="57" t="s">
        <v>1589</v>
      </c>
      <c r="E304" s="58" t="s">
        <v>1588</v>
      </c>
    </row>
    <row r="305" spans="1:5" x14ac:dyDescent="0.25">
      <c r="A305" s="54" t="s">
        <v>1590</v>
      </c>
      <c r="B305" s="66" t="s">
        <v>1027</v>
      </c>
      <c r="C305" s="56" t="s">
        <v>1040</v>
      </c>
      <c r="D305" s="57" t="s">
        <v>1591</v>
      </c>
      <c r="E305" s="58" t="s">
        <v>1590</v>
      </c>
    </row>
    <row r="306" spans="1:5" x14ac:dyDescent="0.25">
      <c r="A306" s="54" t="s">
        <v>1592</v>
      </c>
      <c r="B306" s="66" t="s">
        <v>1027</v>
      </c>
      <c r="C306" s="56" t="s">
        <v>1040</v>
      </c>
      <c r="D306" s="57" t="s">
        <v>1593</v>
      </c>
      <c r="E306" s="58" t="s">
        <v>1592</v>
      </c>
    </row>
    <row r="307" spans="1:5" x14ac:dyDescent="0.25">
      <c r="A307" s="54" t="s">
        <v>1594</v>
      </c>
      <c r="B307" s="66" t="s">
        <v>1027</v>
      </c>
      <c r="C307" s="56" t="s">
        <v>1040</v>
      </c>
      <c r="D307" s="57" t="s">
        <v>1595</v>
      </c>
      <c r="E307" s="58" t="s">
        <v>1594</v>
      </c>
    </row>
    <row r="308" spans="1:5" x14ac:dyDescent="0.25">
      <c r="A308" s="54" t="s">
        <v>1596</v>
      </c>
      <c r="B308" s="66" t="s">
        <v>1027</v>
      </c>
      <c r="C308" s="56" t="s">
        <v>1040</v>
      </c>
      <c r="D308" s="57" t="s">
        <v>1597</v>
      </c>
      <c r="E308" s="58" t="s">
        <v>1596</v>
      </c>
    </row>
    <row r="309" spans="1:5" x14ac:dyDescent="0.25">
      <c r="A309" s="44" t="s">
        <v>1598</v>
      </c>
      <c r="B309" s="45" t="s">
        <v>1027</v>
      </c>
      <c r="C309" s="46" t="s">
        <v>1034</v>
      </c>
      <c r="D309" s="47" t="s">
        <v>1599</v>
      </c>
      <c r="E309" s="48" t="s">
        <v>1598</v>
      </c>
    </row>
    <row r="310" spans="1:5" x14ac:dyDescent="0.25">
      <c r="A310" s="61" t="s">
        <v>1600</v>
      </c>
      <c r="B310" s="62" t="s">
        <v>1027</v>
      </c>
      <c r="C310" s="63" t="s">
        <v>1037</v>
      </c>
      <c r="D310" s="52" t="s">
        <v>1599</v>
      </c>
      <c r="E310" s="64" t="s">
        <v>1600</v>
      </c>
    </row>
    <row r="311" spans="1:5" x14ac:dyDescent="0.25">
      <c r="A311" s="54" t="s">
        <v>1601</v>
      </c>
      <c r="B311" s="66" t="s">
        <v>1027</v>
      </c>
      <c r="C311" s="56" t="s">
        <v>1040</v>
      </c>
      <c r="D311" s="57" t="s">
        <v>1599</v>
      </c>
      <c r="E311" s="58" t="s">
        <v>1601</v>
      </c>
    </row>
    <row r="312" spans="1:5" x14ac:dyDescent="0.25">
      <c r="A312" s="44" t="s">
        <v>1602</v>
      </c>
      <c r="B312" s="45" t="s">
        <v>1027</v>
      </c>
      <c r="C312" s="46" t="s">
        <v>1034</v>
      </c>
      <c r="D312" s="47" t="s">
        <v>1603</v>
      </c>
      <c r="E312" s="48" t="s">
        <v>1602</v>
      </c>
    </row>
    <row r="313" spans="1:5" x14ac:dyDescent="0.25">
      <c r="A313" s="61" t="s">
        <v>1604</v>
      </c>
      <c r="B313" s="62" t="s">
        <v>1027</v>
      </c>
      <c r="C313" s="63" t="s">
        <v>1037</v>
      </c>
      <c r="D313" s="52" t="s">
        <v>1605</v>
      </c>
      <c r="E313" s="64" t="s">
        <v>1604</v>
      </c>
    </row>
    <row r="314" spans="1:5" x14ac:dyDescent="0.25">
      <c r="A314" s="54" t="s">
        <v>1606</v>
      </c>
      <c r="B314" s="66" t="s">
        <v>1027</v>
      </c>
      <c r="C314" s="56" t="s">
        <v>1040</v>
      </c>
      <c r="D314" s="57" t="s">
        <v>1605</v>
      </c>
      <c r="E314" s="58" t="s">
        <v>1606</v>
      </c>
    </row>
    <row r="315" spans="1:5" x14ac:dyDescent="0.25">
      <c r="A315" s="61" t="s">
        <v>1607</v>
      </c>
      <c r="B315" s="62" t="s">
        <v>1027</v>
      </c>
      <c r="C315" s="63" t="s">
        <v>1037</v>
      </c>
      <c r="D315" s="52" t="s">
        <v>1608</v>
      </c>
      <c r="E315" s="64" t="s">
        <v>1607</v>
      </c>
    </row>
    <row r="316" spans="1:5" x14ac:dyDescent="0.25">
      <c r="A316" s="54" t="s">
        <v>1609</v>
      </c>
      <c r="B316" s="66" t="s">
        <v>1027</v>
      </c>
      <c r="C316" s="56" t="s">
        <v>1040</v>
      </c>
      <c r="D316" s="57" t="s">
        <v>1608</v>
      </c>
      <c r="E316" s="58" t="s">
        <v>1609</v>
      </c>
    </row>
    <row r="317" spans="1:5" ht="17.25" x14ac:dyDescent="0.25">
      <c r="A317" s="34" t="s">
        <v>1610</v>
      </c>
      <c r="B317" s="35" t="s">
        <v>1027</v>
      </c>
      <c r="C317" s="36" t="s">
        <v>1028</v>
      </c>
      <c r="D317" s="65" t="s">
        <v>1611</v>
      </c>
      <c r="E317" s="38" t="s">
        <v>1610</v>
      </c>
    </row>
    <row r="318" spans="1:5" x14ac:dyDescent="0.25">
      <c r="A318" s="39" t="s">
        <v>1612</v>
      </c>
      <c r="B318" s="40" t="s">
        <v>1027</v>
      </c>
      <c r="C318" s="41" t="s">
        <v>1031</v>
      </c>
      <c r="D318" s="67" t="s">
        <v>1613</v>
      </c>
      <c r="E318" s="43" t="s">
        <v>1612</v>
      </c>
    </row>
    <row r="319" spans="1:5" x14ac:dyDescent="0.25">
      <c r="A319" s="44" t="s">
        <v>1614</v>
      </c>
      <c r="B319" s="45" t="s">
        <v>1027</v>
      </c>
      <c r="C319" s="46" t="s">
        <v>1034</v>
      </c>
      <c r="D319" s="47" t="s">
        <v>1615</v>
      </c>
      <c r="E319" s="48" t="s">
        <v>1614</v>
      </c>
    </row>
    <row r="320" spans="1:5" x14ac:dyDescent="0.25">
      <c r="A320" s="61" t="s">
        <v>1616</v>
      </c>
      <c r="B320" s="62" t="s">
        <v>1027</v>
      </c>
      <c r="C320" s="63" t="s">
        <v>1037</v>
      </c>
      <c r="D320" s="52" t="s">
        <v>1615</v>
      </c>
      <c r="E320" s="64" t="s">
        <v>1616</v>
      </c>
    </row>
    <row r="321" spans="1:5" x14ac:dyDescent="0.25">
      <c r="A321" s="54" t="s">
        <v>1617</v>
      </c>
      <c r="B321" s="55" t="s">
        <v>1027</v>
      </c>
      <c r="C321" s="56" t="s">
        <v>1040</v>
      </c>
      <c r="D321" s="57" t="s">
        <v>1618</v>
      </c>
      <c r="E321" s="58" t="s">
        <v>1617</v>
      </c>
    </row>
    <row r="322" spans="1:5" x14ac:dyDescent="0.25">
      <c r="A322" s="54" t="s">
        <v>1619</v>
      </c>
      <c r="B322" s="55" t="s">
        <v>1027</v>
      </c>
      <c r="C322" s="56" t="s">
        <v>1040</v>
      </c>
      <c r="D322" s="57" t="s">
        <v>1620</v>
      </c>
      <c r="E322" s="58" t="s">
        <v>1619</v>
      </c>
    </row>
    <row r="323" spans="1:5" x14ac:dyDescent="0.25">
      <c r="A323" s="54" t="s">
        <v>1621</v>
      </c>
      <c r="B323" s="55" t="s">
        <v>1027</v>
      </c>
      <c r="C323" s="56" t="s">
        <v>1040</v>
      </c>
      <c r="D323" s="57" t="s">
        <v>1622</v>
      </c>
      <c r="E323" s="58" t="s">
        <v>1621</v>
      </c>
    </row>
    <row r="324" spans="1:5" x14ac:dyDescent="0.25">
      <c r="A324" s="54" t="s">
        <v>1623</v>
      </c>
      <c r="B324" s="55" t="s">
        <v>1027</v>
      </c>
      <c r="C324" s="56" t="s">
        <v>1040</v>
      </c>
      <c r="D324" s="57" t="s">
        <v>1624</v>
      </c>
      <c r="E324" s="58" t="s">
        <v>1623</v>
      </c>
    </row>
    <row r="325" spans="1:5" x14ac:dyDescent="0.25">
      <c r="A325" s="54" t="s">
        <v>1625</v>
      </c>
      <c r="B325" s="55" t="s">
        <v>1027</v>
      </c>
      <c r="C325" s="56" t="s">
        <v>1040</v>
      </c>
      <c r="D325" s="57" t="s">
        <v>1626</v>
      </c>
      <c r="E325" s="58" t="s">
        <v>1625</v>
      </c>
    </row>
    <row r="326" spans="1:5" x14ac:dyDescent="0.25">
      <c r="A326" s="44" t="s">
        <v>1627</v>
      </c>
      <c r="B326" s="45" t="s">
        <v>1027</v>
      </c>
      <c r="C326" s="46" t="s">
        <v>1034</v>
      </c>
      <c r="D326" s="47" t="s">
        <v>1628</v>
      </c>
      <c r="E326" s="48" t="s">
        <v>1627</v>
      </c>
    </row>
    <row r="327" spans="1:5" x14ac:dyDescent="0.25">
      <c r="A327" s="61" t="s">
        <v>1629</v>
      </c>
      <c r="B327" s="62" t="s">
        <v>1027</v>
      </c>
      <c r="C327" s="63" t="s">
        <v>1037</v>
      </c>
      <c r="D327" s="52" t="s">
        <v>1630</v>
      </c>
      <c r="E327" s="64" t="s">
        <v>1629</v>
      </c>
    </row>
    <row r="328" spans="1:5" x14ac:dyDescent="0.25">
      <c r="A328" s="54" t="s">
        <v>1631</v>
      </c>
      <c r="B328" s="55" t="s">
        <v>1027</v>
      </c>
      <c r="C328" s="56" t="s">
        <v>1040</v>
      </c>
      <c r="D328" s="57" t="s">
        <v>1632</v>
      </c>
      <c r="E328" s="58" t="s">
        <v>1631</v>
      </c>
    </row>
    <row r="329" spans="1:5" x14ac:dyDescent="0.25">
      <c r="A329" s="54" t="s">
        <v>1633</v>
      </c>
      <c r="B329" s="55" t="s">
        <v>1027</v>
      </c>
      <c r="C329" s="56" t="s">
        <v>1040</v>
      </c>
      <c r="D329" s="57" t="s">
        <v>1634</v>
      </c>
      <c r="E329" s="58" t="s">
        <v>1633</v>
      </c>
    </row>
    <row r="330" spans="1:5" x14ac:dyDescent="0.25">
      <c r="A330" s="54" t="s">
        <v>1635</v>
      </c>
      <c r="B330" s="55" t="s">
        <v>1027</v>
      </c>
      <c r="C330" s="56" t="s">
        <v>1040</v>
      </c>
      <c r="D330" s="57" t="s">
        <v>1636</v>
      </c>
      <c r="E330" s="58" t="s">
        <v>1635</v>
      </c>
    </row>
    <row r="331" spans="1:5" x14ac:dyDescent="0.25">
      <c r="A331" s="54" t="s">
        <v>1637</v>
      </c>
      <c r="B331" s="55" t="s">
        <v>1027</v>
      </c>
      <c r="C331" s="56" t="s">
        <v>1040</v>
      </c>
      <c r="D331" s="57" t="s">
        <v>1638</v>
      </c>
      <c r="E331" s="58" t="s">
        <v>1637</v>
      </c>
    </row>
    <row r="332" spans="1:5" x14ac:dyDescent="0.25">
      <c r="A332" s="54" t="s">
        <v>1639</v>
      </c>
      <c r="B332" s="55" t="s">
        <v>1027</v>
      </c>
      <c r="C332" s="56" t="s">
        <v>1040</v>
      </c>
      <c r="D332" s="57" t="s">
        <v>1640</v>
      </c>
      <c r="E332" s="58" t="s">
        <v>1639</v>
      </c>
    </row>
    <row r="333" spans="1:5" x14ac:dyDescent="0.25">
      <c r="A333" s="54" t="s">
        <v>1641</v>
      </c>
      <c r="B333" s="55" t="s">
        <v>1027</v>
      </c>
      <c r="C333" s="56" t="s">
        <v>1040</v>
      </c>
      <c r="D333" s="57" t="s">
        <v>1642</v>
      </c>
      <c r="E333" s="58" t="s">
        <v>1641</v>
      </c>
    </row>
    <row r="334" spans="1:5" x14ac:dyDescent="0.25">
      <c r="A334" s="54" t="s">
        <v>1643</v>
      </c>
      <c r="B334" s="55" t="s">
        <v>1027</v>
      </c>
      <c r="C334" s="56" t="s">
        <v>1040</v>
      </c>
      <c r="D334" s="57" t="s">
        <v>1644</v>
      </c>
      <c r="E334" s="58" t="s">
        <v>1643</v>
      </c>
    </row>
    <row r="335" spans="1:5" x14ac:dyDescent="0.25">
      <c r="A335" s="54" t="s">
        <v>1645</v>
      </c>
      <c r="B335" s="55" t="s">
        <v>1027</v>
      </c>
      <c r="C335" s="56" t="s">
        <v>1040</v>
      </c>
      <c r="D335" s="57" t="s">
        <v>1646</v>
      </c>
      <c r="E335" s="58" t="s">
        <v>1645</v>
      </c>
    </row>
    <row r="336" spans="1:5" x14ac:dyDescent="0.25">
      <c r="A336" s="54" t="s">
        <v>1647</v>
      </c>
      <c r="B336" s="55" t="s">
        <v>1027</v>
      </c>
      <c r="C336" s="56" t="s">
        <v>1040</v>
      </c>
      <c r="D336" s="57" t="s">
        <v>1648</v>
      </c>
      <c r="E336" s="58" t="s">
        <v>1647</v>
      </c>
    </row>
    <row r="337" spans="1:5" x14ac:dyDescent="0.25">
      <c r="A337" s="54" t="s">
        <v>1649</v>
      </c>
      <c r="B337" s="55" t="s">
        <v>1027</v>
      </c>
      <c r="C337" s="56" t="s">
        <v>1040</v>
      </c>
      <c r="D337" s="57" t="s">
        <v>1650</v>
      </c>
      <c r="E337" s="58" t="s">
        <v>1649</v>
      </c>
    </row>
    <row r="338" spans="1:5" x14ac:dyDescent="0.25">
      <c r="A338" s="54" t="s">
        <v>1651</v>
      </c>
      <c r="B338" s="55" t="s">
        <v>1027</v>
      </c>
      <c r="C338" s="56" t="s">
        <v>1040</v>
      </c>
      <c r="D338" s="57" t="s">
        <v>1652</v>
      </c>
      <c r="E338" s="58" t="s">
        <v>1651</v>
      </c>
    </row>
    <row r="339" spans="1:5" x14ac:dyDescent="0.25">
      <c r="A339" s="54" t="s">
        <v>1653</v>
      </c>
      <c r="B339" s="55" t="s">
        <v>1027</v>
      </c>
      <c r="C339" s="56" t="s">
        <v>1040</v>
      </c>
      <c r="D339" s="57" t="s">
        <v>1654</v>
      </c>
      <c r="E339" s="58" t="s">
        <v>1653</v>
      </c>
    </row>
    <row r="340" spans="1:5" x14ac:dyDescent="0.25">
      <c r="A340" s="54" t="s">
        <v>1655</v>
      </c>
      <c r="B340" s="55" t="s">
        <v>1027</v>
      </c>
      <c r="C340" s="56" t="s">
        <v>1040</v>
      </c>
      <c r="D340" s="57" t="s">
        <v>1656</v>
      </c>
      <c r="E340" s="58" t="s">
        <v>1655</v>
      </c>
    </row>
    <row r="341" spans="1:5" x14ac:dyDescent="0.25">
      <c r="A341" s="54" t="s">
        <v>1657</v>
      </c>
      <c r="B341" s="55" t="s">
        <v>1027</v>
      </c>
      <c r="C341" s="56" t="s">
        <v>1040</v>
      </c>
      <c r="D341" s="57" t="s">
        <v>1658</v>
      </c>
      <c r="E341" s="58" t="s">
        <v>1657</v>
      </c>
    </row>
    <row r="342" spans="1:5" x14ac:dyDescent="0.25">
      <c r="A342" s="54" t="s">
        <v>1659</v>
      </c>
      <c r="B342" s="55" t="s">
        <v>1027</v>
      </c>
      <c r="C342" s="56" t="s">
        <v>1040</v>
      </c>
      <c r="D342" s="57" t="s">
        <v>1660</v>
      </c>
      <c r="E342" s="58" t="s">
        <v>1659</v>
      </c>
    </row>
    <row r="343" spans="1:5" x14ac:dyDescent="0.25">
      <c r="A343" s="54" t="s">
        <v>1661</v>
      </c>
      <c r="B343" s="55" t="s">
        <v>1027</v>
      </c>
      <c r="C343" s="56" t="s">
        <v>1040</v>
      </c>
      <c r="D343" s="57" t="s">
        <v>1662</v>
      </c>
      <c r="E343" s="58" t="s">
        <v>1661</v>
      </c>
    </row>
    <row r="344" spans="1:5" x14ac:dyDescent="0.25">
      <c r="A344" s="54" t="s">
        <v>1663</v>
      </c>
      <c r="B344" s="55" t="s">
        <v>1027</v>
      </c>
      <c r="C344" s="56" t="s">
        <v>1040</v>
      </c>
      <c r="D344" s="57" t="s">
        <v>1664</v>
      </c>
      <c r="E344" s="58" t="s">
        <v>1663</v>
      </c>
    </row>
    <row r="345" spans="1:5" x14ac:dyDescent="0.25">
      <c r="A345" s="54" t="s">
        <v>1665</v>
      </c>
      <c r="B345" s="55" t="s">
        <v>1027</v>
      </c>
      <c r="C345" s="56" t="s">
        <v>1040</v>
      </c>
      <c r="D345" s="57" t="s">
        <v>1666</v>
      </c>
      <c r="E345" s="58" t="s">
        <v>1665</v>
      </c>
    </row>
    <row r="346" spans="1:5" x14ac:dyDescent="0.25">
      <c r="A346" s="54" t="s">
        <v>1667</v>
      </c>
      <c r="B346" s="55" t="s">
        <v>1027</v>
      </c>
      <c r="C346" s="56" t="s">
        <v>1040</v>
      </c>
      <c r="D346" s="57" t="s">
        <v>1668</v>
      </c>
      <c r="E346" s="58" t="s">
        <v>1667</v>
      </c>
    </row>
    <row r="347" spans="1:5" x14ac:dyDescent="0.25">
      <c r="A347" s="54" t="s">
        <v>1669</v>
      </c>
      <c r="B347" s="55" t="s">
        <v>1027</v>
      </c>
      <c r="C347" s="56" t="s">
        <v>1040</v>
      </c>
      <c r="D347" s="57" t="s">
        <v>1670</v>
      </c>
      <c r="E347" s="58" t="s">
        <v>1669</v>
      </c>
    </row>
    <row r="348" spans="1:5" x14ac:dyDescent="0.25">
      <c r="A348" s="54" t="s">
        <v>1671</v>
      </c>
      <c r="B348" s="55" t="s">
        <v>1027</v>
      </c>
      <c r="C348" s="56" t="s">
        <v>1040</v>
      </c>
      <c r="D348" s="57" t="s">
        <v>1672</v>
      </c>
      <c r="E348" s="58" t="s">
        <v>1671</v>
      </c>
    </row>
    <row r="349" spans="1:5" x14ac:dyDescent="0.25">
      <c r="A349" s="54" t="s">
        <v>1673</v>
      </c>
      <c r="B349" s="55" t="s">
        <v>1027</v>
      </c>
      <c r="C349" s="56" t="s">
        <v>1040</v>
      </c>
      <c r="D349" s="57" t="s">
        <v>1674</v>
      </c>
      <c r="E349" s="58" t="s">
        <v>1673</v>
      </c>
    </row>
    <row r="350" spans="1:5" x14ac:dyDescent="0.25">
      <c r="A350" s="54" t="s">
        <v>1675</v>
      </c>
      <c r="B350" s="55" t="s">
        <v>1027</v>
      </c>
      <c r="C350" s="56" t="s">
        <v>1040</v>
      </c>
      <c r="D350" s="57" t="s">
        <v>1676</v>
      </c>
      <c r="E350" s="58" t="s">
        <v>1675</v>
      </c>
    </row>
    <row r="351" spans="1:5" x14ac:dyDescent="0.25">
      <c r="A351" s="54" t="s">
        <v>1677</v>
      </c>
      <c r="B351" s="55" t="s">
        <v>1027</v>
      </c>
      <c r="C351" s="56" t="s">
        <v>1040</v>
      </c>
      <c r="D351" s="57" t="s">
        <v>1678</v>
      </c>
      <c r="E351" s="58" t="s">
        <v>1677</v>
      </c>
    </row>
    <row r="352" spans="1:5" x14ac:dyDescent="0.25">
      <c r="A352" s="54" t="s">
        <v>1679</v>
      </c>
      <c r="B352" s="55" t="s">
        <v>1027</v>
      </c>
      <c r="C352" s="56" t="s">
        <v>1040</v>
      </c>
      <c r="D352" s="57" t="s">
        <v>1680</v>
      </c>
      <c r="E352" s="58" t="s">
        <v>1679</v>
      </c>
    </row>
    <row r="353" spans="1:5" x14ac:dyDescent="0.25">
      <c r="A353" s="54" t="s">
        <v>1681</v>
      </c>
      <c r="B353" s="55" t="s">
        <v>1027</v>
      </c>
      <c r="C353" s="56" t="s">
        <v>1040</v>
      </c>
      <c r="D353" s="57" t="s">
        <v>1682</v>
      </c>
      <c r="E353" s="58" t="s">
        <v>1681</v>
      </c>
    </row>
    <row r="354" spans="1:5" x14ac:dyDescent="0.25">
      <c r="A354" s="54" t="s">
        <v>1683</v>
      </c>
      <c r="B354" s="55" t="s">
        <v>1027</v>
      </c>
      <c r="C354" s="56" t="s">
        <v>1040</v>
      </c>
      <c r="D354" s="57" t="s">
        <v>1684</v>
      </c>
      <c r="E354" s="58" t="s">
        <v>1683</v>
      </c>
    </row>
    <row r="355" spans="1:5" x14ac:dyDescent="0.25">
      <c r="A355" s="54" t="s">
        <v>1685</v>
      </c>
      <c r="B355" s="55" t="s">
        <v>1027</v>
      </c>
      <c r="C355" s="56" t="s">
        <v>1040</v>
      </c>
      <c r="D355" s="57" t="s">
        <v>1686</v>
      </c>
      <c r="E355" s="58" t="s">
        <v>1685</v>
      </c>
    </row>
    <row r="356" spans="1:5" x14ac:dyDescent="0.25">
      <c r="A356" s="54" t="s">
        <v>1687</v>
      </c>
      <c r="B356" s="55" t="s">
        <v>1027</v>
      </c>
      <c r="C356" s="56" t="s">
        <v>1040</v>
      </c>
      <c r="D356" s="57" t="s">
        <v>1688</v>
      </c>
      <c r="E356" s="58" t="s">
        <v>1687</v>
      </c>
    </row>
    <row r="357" spans="1:5" x14ac:dyDescent="0.25">
      <c r="A357" s="54" t="s">
        <v>1689</v>
      </c>
      <c r="B357" s="55" t="s">
        <v>1027</v>
      </c>
      <c r="C357" s="56" t="s">
        <v>1040</v>
      </c>
      <c r="D357" s="57" t="s">
        <v>1690</v>
      </c>
      <c r="E357" s="58" t="s">
        <v>1689</v>
      </c>
    </row>
    <row r="358" spans="1:5" x14ac:dyDescent="0.25">
      <c r="A358" s="54" t="s">
        <v>1691</v>
      </c>
      <c r="B358" s="55" t="s">
        <v>1027</v>
      </c>
      <c r="C358" s="56" t="s">
        <v>1040</v>
      </c>
      <c r="D358" s="57" t="s">
        <v>1692</v>
      </c>
      <c r="E358" s="58" t="s">
        <v>1691</v>
      </c>
    </row>
    <row r="359" spans="1:5" x14ac:dyDescent="0.25">
      <c r="A359" s="54" t="s">
        <v>1693</v>
      </c>
      <c r="B359" s="55" t="s">
        <v>1027</v>
      </c>
      <c r="C359" s="56" t="s">
        <v>1040</v>
      </c>
      <c r="D359" s="57" t="s">
        <v>1694</v>
      </c>
      <c r="E359" s="58" t="s">
        <v>1693</v>
      </c>
    </row>
    <row r="360" spans="1:5" x14ac:dyDescent="0.25">
      <c r="A360" s="54" t="s">
        <v>1695</v>
      </c>
      <c r="B360" s="55" t="s">
        <v>1027</v>
      </c>
      <c r="C360" s="56" t="s">
        <v>1040</v>
      </c>
      <c r="D360" s="57" t="s">
        <v>1696</v>
      </c>
      <c r="E360" s="58" t="s">
        <v>1695</v>
      </c>
    </row>
    <row r="361" spans="1:5" x14ac:dyDescent="0.25">
      <c r="A361" s="54" t="s">
        <v>1697</v>
      </c>
      <c r="B361" s="55" t="s">
        <v>1027</v>
      </c>
      <c r="C361" s="56" t="s">
        <v>1040</v>
      </c>
      <c r="D361" s="57" t="s">
        <v>1698</v>
      </c>
      <c r="E361" s="58" t="s">
        <v>1697</v>
      </c>
    </row>
    <row r="362" spans="1:5" x14ac:dyDescent="0.25">
      <c r="A362" s="54" t="s">
        <v>1699</v>
      </c>
      <c r="B362" s="55" t="s">
        <v>1027</v>
      </c>
      <c r="C362" s="56" t="s">
        <v>1040</v>
      </c>
      <c r="D362" s="60" t="s">
        <v>1700</v>
      </c>
      <c r="E362" s="58" t="s">
        <v>1699</v>
      </c>
    </row>
    <row r="363" spans="1:5" x14ac:dyDescent="0.25">
      <c r="A363" s="54" t="s">
        <v>1701</v>
      </c>
      <c r="B363" s="55" t="s">
        <v>1027</v>
      </c>
      <c r="C363" s="56" t="s">
        <v>1040</v>
      </c>
      <c r="D363" s="57" t="s">
        <v>1702</v>
      </c>
      <c r="E363" s="58" t="s">
        <v>1701</v>
      </c>
    </row>
    <row r="364" spans="1:5" x14ac:dyDescent="0.25">
      <c r="A364" s="44" t="s">
        <v>1703</v>
      </c>
      <c r="B364" s="45" t="s">
        <v>1027</v>
      </c>
      <c r="C364" s="46" t="s">
        <v>1034</v>
      </c>
      <c r="D364" s="47" t="s">
        <v>1704</v>
      </c>
      <c r="E364" s="48" t="s">
        <v>1703</v>
      </c>
    </row>
    <row r="365" spans="1:5" x14ac:dyDescent="0.25">
      <c r="A365" s="61" t="s">
        <v>1705</v>
      </c>
      <c r="B365" s="62" t="s">
        <v>1027</v>
      </c>
      <c r="C365" s="63" t="s">
        <v>1037</v>
      </c>
      <c r="D365" s="52" t="s">
        <v>1706</v>
      </c>
      <c r="E365" s="64" t="s">
        <v>1705</v>
      </c>
    </row>
    <row r="366" spans="1:5" x14ac:dyDescent="0.25">
      <c r="A366" s="54" t="s">
        <v>1707</v>
      </c>
      <c r="B366" s="55" t="s">
        <v>1027</v>
      </c>
      <c r="C366" s="56" t="s">
        <v>1040</v>
      </c>
      <c r="D366" s="57" t="s">
        <v>1708</v>
      </c>
      <c r="E366" s="58" t="s">
        <v>1707</v>
      </c>
    </row>
    <row r="367" spans="1:5" x14ac:dyDescent="0.25">
      <c r="A367" s="54" t="s">
        <v>1709</v>
      </c>
      <c r="B367" s="55" t="s">
        <v>1027</v>
      </c>
      <c r="C367" s="56" t="s">
        <v>1040</v>
      </c>
      <c r="D367" s="57" t="s">
        <v>1710</v>
      </c>
      <c r="E367" s="58" t="s">
        <v>1709</v>
      </c>
    </row>
    <row r="368" spans="1:5" x14ac:dyDescent="0.25">
      <c r="A368" s="54" t="s">
        <v>1711</v>
      </c>
      <c r="B368" s="55" t="s">
        <v>1027</v>
      </c>
      <c r="C368" s="56" t="s">
        <v>1040</v>
      </c>
      <c r="D368" s="57" t="s">
        <v>1712</v>
      </c>
      <c r="E368" s="58" t="s">
        <v>1711</v>
      </c>
    </row>
    <row r="369" spans="1:5" x14ac:dyDescent="0.25">
      <c r="A369" s="61" t="s">
        <v>1713</v>
      </c>
      <c r="B369" s="62" t="s">
        <v>1027</v>
      </c>
      <c r="C369" s="63" t="s">
        <v>1037</v>
      </c>
      <c r="D369" s="52" t="s">
        <v>1714</v>
      </c>
      <c r="E369" s="64" t="s">
        <v>1713</v>
      </c>
    </row>
    <row r="370" spans="1:5" x14ac:dyDescent="0.25">
      <c r="A370" s="54" t="s">
        <v>1715</v>
      </c>
      <c r="B370" s="55" t="s">
        <v>1027</v>
      </c>
      <c r="C370" s="56" t="s">
        <v>1040</v>
      </c>
      <c r="D370" s="57" t="s">
        <v>1716</v>
      </c>
      <c r="E370" s="58" t="s">
        <v>1715</v>
      </c>
    </row>
    <row r="371" spans="1:5" x14ac:dyDescent="0.25">
      <c r="A371" s="54" t="s">
        <v>1717</v>
      </c>
      <c r="B371" s="55" t="s">
        <v>1027</v>
      </c>
      <c r="C371" s="56" t="s">
        <v>1040</v>
      </c>
      <c r="D371" s="57" t="s">
        <v>1718</v>
      </c>
      <c r="E371" s="58" t="s">
        <v>1717</v>
      </c>
    </row>
    <row r="372" spans="1:5" x14ac:dyDescent="0.25">
      <c r="A372" s="54" t="s">
        <v>1719</v>
      </c>
      <c r="B372" s="55" t="s">
        <v>1027</v>
      </c>
      <c r="C372" s="56" t="s">
        <v>1040</v>
      </c>
      <c r="D372" s="57" t="s">
        <v>1720</v>
      </c>
      <c r="E372" s="58" t="s">
        <v>1719</v>
      </c>
    </row>
    <row r="373" spans="1:5" x14ac:dyDescent="0.25">
      <c r="A373" s="39" t="s">
        <v>1721</v>
      </c>
      <c r="B373" s="40" t="s">
        <v>1027</v>
      </c>
      <c r="C373" s="41" t="s">
        <v>1031</v>
      </c>
      <c r="D373" s="67" t="s">
        <v>1722</v>
      </c>
      <c r="E373" s="43" t="s">
        <v>1721</v>
      </c>
    </row>
    <row r="374" spans="1:5" x14ac:dyDescent="0.25">
      <c r="A374" s="44" t="s">
        <v>1723</v>
      </c>
      <c r="B374" s="45" t="s">
        <v>1027</v>
      </c>
      <c r="C374" s="46" t="s">
        <v>1034</v>
      </c>
      <c r="D374" s="68" t="s">
        <v>1724</v>
      </c>
      <c r="E374" s="48" t="s">
        <v>1723</v>
      </c>
    </row>
    <row r="375" spans="1:5" x14ac:dyDescent="0.25">
      <c r="A375" s="61" t="s">
        <v>1725</v>
      </c>
      <c r="B375" s="62" t="s">
        <v>1027</v>
      </c>
      <c r="C375" s="63" t="s">
        <v>1037</v>
      </c>
      <c r="D375" s="52" t="s">
        <v>1726</v>
      </c>
      <c r="E375" s="64" t="s">
        <v>1725</v>
      </c>
    </row>
    <row r="376" spans="1:5" x14ac:dyDescent="0.25">
      <c r="A376" s="54" t="s">
        <v>1727</v>
      </c>
      <c r="B376" s="55" t="s">
        <v>1027</v>
      </c>
      <c r="C376" s="56" t="s">
        <v>1040</v>
      </c>
      <c r="D376" s="57" t="s">
        <v>1726</v>
      </c>
      <c r="E376" s="58" t="s">
        <v>1727</v>
      </c>
    </row>
    <row r="377" spans="1:5" x14ac:dyDescent="0.25">
      <c r="A377" s="61" t="s">
        <v>1728</v>
      </c>
      <c r="B377" s="62" t="s">
        <v>1027</v>
      </c>
      <c r="C377" s="63" t="s">
        <v>1037</v>
      </c>
      <c r="D377" s="52" t="s">
        <v>1729</v>
      </c>
      <c r="E377" s="64" t="s">
        <v>1728</v>
      </c>
    </row>
    <row r="378" spans="1:5" x14ac:dyDescent="0.25">
      <c r="A378" s="54" t="s">
        <v>1730</v>
      </c>
      <c r="B378" s="55" t="s">
        <v>1027</v>
      </c>
      <c r="C378" s="56" t="s">
        <v>1040</v>
      </c>
      <c r="D378" s="57" t="s">
        <v>1729</v>
      </c>
      <c r="E378" s="58" t="s">
        <v>1730</v>
      </c>
    </row>
    <row r="379" spans="1:5" x14ac:dyDescent="0.25">
      <c r="A379" s="54" t="s">
        <v>1731</v>
      </c>
      <c r="B379" s="55" t="s">
        <v>1027</v>
      </c>
      <c r="C379" s="63" t="s">
        <v>1037</v>
      </c>
      <c r="D379" s="52" t="s">
        <v>1732</v>
      </c>
      <c r="E379" s="58" t="s">
        <v>1731</v>
      </c>
    </row>
    <row r="380" spans="1:5" x14ac:dyDescent="0.25">
      <c r="A380" s="54" t="s">
        <v>1733</v>
      </c>
      <c r="B380" s="55" t="s">
        <v>1027</v>
      </c>
      <c r="C380" s="56" t="s">
        <v>1040</v>
      </c>
      <c r="D380" s="57" t="s">
        <v>1732</v>
      </c>
      <c r="E380" s="58" t="s">
        <v>1733</v>
      </c>
    </row>
    <row r="381" spans="1:5" x14ac:dyDescent="0.25">
      <c r="A381" s="44" t="s">
        <v>1734</v>
      </c>
      <c r="B381" s="45" t="s">
        <v>1027</v>
      </c>
      <c r="C381" s="46" t="s">
        <v>1034</v>
      </c>
      <c r="D381" s="68" t="s">
        <v>1735</v>
      </c>
      <c r="E381" s="48" t="s">
        <v>1734</v>
      </c>
    </row>
    <row r="382" spans="1:5" x14ac:dyDescent="0.25">
      <c r="A382" s="61" t="s">
        <v>1736</v>
      </c>
      <c r="B382" s="62" t="s">
        <v>1027</v>
      </c>
      <c r="C382" s="63" t="s">
        <v>1037</v>
      </c>
      <c r="D382" s="52" t="s">
        <v>1737</v>
      </c>
      <c r="E382" s="64" t="s">
        <v>1736</v>
      </c>
    </row>
    <row r="383" spans="1:5" x14ac:dyDescent="0.25">
      <c r="A383" s="54" t="s">
        <v>1738</v>
      </c>
      <c r="B383" s="55" t="s">
        <v>1027</v>
      </c>
      <c r="C383" s="56" t="s">
        <v>1040</v>
      </c>
      <c r="D383" s="57" t="s">
        <v>1737</v>
      </c>
      <c r="E383" s="58" t="s">
        <v>1738</v>
      </c>
    </row>
    <row r="384" spans="1:5" x14ac:dyDescent="0.25">
      <c r="A384" s="61" t="s">
        <v>1739</v>
      </c>
      <c r="B384" s="62" t="s">
        <v>1027</v>
      </c>
      <c r="C384" s="63" t="s">
        <v>1037</v>
      </c>
      <c r="D384" s="52" t="s">
        <v>1740</v>
      </c>
      <c r="E384" s="64" t="s">
        <v>1739</v>
      </c>
    </row>
    <row r="385" spans="1:5" x14ac:dyDescent="0.25">
      <c r="A385" s="54" t="s">
        <v>1741</v>
      </c>
      <c r="B385" s="55" t="s">
        <v>1027</v>
      </c>
      <c r="C385" s="56" t="s">
        <v>1040</v>
      </c>
      <c r="D385" s="57" t="s">
        <v>1740</v>
      </c>
      <c r="E385" s="58" t="s">
        <v>1741</v>
      </c>
    </row>
    <row r="386" spans="1:5" x14ac:dyDescent="0.25">
      <c r="A386" s="61" t="s">
        <v>1742</v>
      </c>
      <c r="B386" s="62" t="s">
        <v>1027</v>
      </c>
      <c r="C386" s="63" t="s">
        <v>1037</v>
      </c>
      <c r="D386" s="52" t="s">
        <v>1743</v>
      </c>
      <c r="E386" s="64" t="s">
        <v>1742</v>
      </c>
    </row>
    <row r="387" spans="1:5" x14ac:dyDescent="0.25">
      <c r="A387" s="54" t="s">
        <v>1744</v>
      </c>
      <c r="B387" s="55" t="s">
        <v>1027</v>
      </c>
      <c r="C387" s="56" t="s">
        <v>1040</v>
      </c>
      <c r="D387" s="57" t="s">
        <v>1743</v>
      </c>
      <c r="E387" s="58" t="s">
        <v>1744</v>
      </c>
    </row>
    <row r="388" spans="1:5" x14ac:dyDescent="0.25">
      <c r="A388" s="44" t="s">
        <v>1745</v>
      </c>
      <c r="B388" s="45" t="s">
        <v>1027</v>
      </c>
      <c r="C388" s="46" t="s">
        <v>1034</v>
      </c>
      <c r="D388" s="68" t="s">
        <v>1746</v>
      </c>
      <c r="E388" s="48" t="s">
        <v>1745</v>
      </c>
    </row>
    <row r="389" spans="1:5" x14ac:dyDescent="0.25">
      <c r="A389" s="61" t="s">
        <v>1747</v>
      </c>
      <c r="B389" s="62" t="s">
        <v>1027</v>
      </c>
      <c r="C389" s="63" t="s">
        <v>1037</v>
      </c>
      <c r="D389" s="52" t="s">
        <v>1748</v>
      </c>
      <c r="E389" s="64" t="s">
        <v>1747</v>
      </c>
    </row>
    <row r="390" spans="1:5" x14ac:dyDescent="0.25">
      <c r="A390" s="54" t="s">
        <v>1749</v>
      </c>
      <c r="B390" s="55" t="s">
        <v>1027</v>
      </c>
      <c r="C390" s="56" t="s">
        <v>1040</v>
      </c>
      <c r="D390" s="57" t="s">
        <v>1748</v>
      </c>
      <c r="E390" s="58" t="s">
        <v>1749</v>
      </c>
    </row>
    <row r="391" spans="1:5" x14ac:dyDescent="0.25">
      <c r="A391" s="61" t="s">
        <v>1750</v>
      </c>
      <c r="B391" s="62" t="s">
        <v>1027</v>
      </c>
      <c r="C391" s="63" t="s">
        <v>1037</v>
      </c>
      <c r="D391" s="52" t="s">
        <v>1751</v>
      </c>
      <c r="E391" s="64" t="s">
        <v>1750</v>
      </c>
    </row>
    <row r="392" spans="1:5" x14ac:dyDescent="0.25">
      <c r="A392" s="54" t="s">
        <v>1752</v>
      </c>
      <c r="B392" s="55" t="s">
        <v>1027</v>
      </c>
      <c r="C392" s="56" t="s">
        <v>1040</v>
      </c>
      <c r="D392" s="57" t="s">
        <v>1751</v>
      </c>
      <c r="E392" s="58" t="s">
        <v>1752</v>
      </c>
    </row>
    <row r="393" spans="1:5" x14ac:dyDescent="0.25">
      <c r="A393" s="61" t="s">
        <v>1753</v>
      </c>
      <c r="B393" s="62" t="s">
        <v>1027</v>
      </c>
      <c r="C393" s="63" t="s">
        <v>1037</v>
      </c>
      <c r="D393" s="52" t="s">
        <v>1754</v>
      </c>
      <c r="E393" s="64" t="s">
        <v>1753</v>
      </c>
    </row>
    <row r="394" spans="1:5" x14ac:dyDescent="0.25">
      <c r="A394" s="54" t="s">
        <v>1755</v>
      </c>
      <c r="B394" s="55" t="s">
        <v>1027</v>
      </c>
      <c r="C394" s="56" t="s">
        <v>1040</v>
      </c>
      <c r="D394" s="57" t="s">
        <v>1754</v>
      </c>
      <c r="E394" s="58" t="s">
        <v>1755</v>
      </c>
    </row>
    <row r="395" spans="1:5" x14ac:dyDescent="0.25">
      <c r="A395" s="44" t="s">
        <v>1756</v>
      </c>
      <c r="B395" s="45" t="s">
        <v>1027</v>
      </c>
      <c r="C395" s="46" t="s">
        <v>1034</v>
      </c>
      <c r="D395" s="68" t="s">
        <v>1757</v>
      </c>
      <c r="E395" s="48" t="s">
        <v>1756</v>
      </c>
    </row>
    <row r="396" spans="1:5" x14ac:dyDescent="0.25">
      <c r="A396" s="61" t="s">
        <v>1758</v>
      </c>
      <c r="B396" s="62" t="s">
        <v>1027</v>
      </c>
      <c r="C396" s="63" t="s">
        <v>1037</v>
      </c>
      <c r="D396" s="52" t="s">
        <v>1759</v>
      </c>
      <c r="E396" s="64" t="s">
        <v>1758</v>
      </c>
    </row>
    <row r="397" spans="1:5" x14ac:dyDescent="0.25">
      <c r="A397" s="54" t="s">
        <v>1760</v>
      </c>
      <c r="B397" s="55" t="s">
        <v>1027</v>
      </c>
      <c r="C397" s="56" t="s">
        <v>1040</v>
      </c>
      <c r="D397" s="57" t="s">
        <v>1759</v>
      </c>
      <c r="E397" s="58" t="s">
        <v>1760</v>
      </c>
    </row>
    <row r="398" spans="1:5" x14ac:dyDescent="0.25">
      <c r="A398" s="61" t="s">
        <v>1761</v>
      </c>
      <c r="B398" s="62" t="s">
        <v>1027</v>
      </c>
      <c r="C398" s="63" t="s">
        <v>1037</v>
      </c>
      <c r="D398" s="52" t="s">
        <v>1762</v>
      </c>
      <c r="E398" s="64" t="s">
        <v>1761</v>
      </c>
    </row>
    <row r="399" spans="1:5" x14ac:dyDescent="0.25">
      <c r="A399" s="54" t="s">
        <v>1763</v>
      </c>
      <c r="B399" s="55" t="s">
        <v>1027</v>
      </c>
      <c r="C399" s="56" t="s">
        <v>1040</v>
      </c>
      <c r="D399" s="57" t="s">
        <v>1762</v>
      </c>
      <c r="E399" s="58" t="s">
        <v>1763</v>
      </c>
    </row>
    <row r="400" spans="1:5" x14ac:dyDescent="0.25">
      <c r="A400" s="61" t="s">
        <v>1764</v>
      </c>
      <c r="B400" s="62" t="s">
        <v>1027</v>
      </c>
      <c r="C400" s="63" t="s">
        <v>1037</v>
      </c>
      <c r="D400" s="52" t="s">
        <v>1765</v>
      </c>
      <c r="E400" s="64" t="s">
        <v>1764</v>
      </c>
    </row>
    <row r="401" spans="1:5" x14ac:dyDescent="0.25">
      <c r="A401" s="54" t="s">
        <v>1766</v>
      </c>
      <c r="B401" s="55" t="s">
        <v>1027</v>
      </c>
      <c r="C401" s="56" t="s">
        <v>1040</v>
      </c>
      <c r="D401" s="57" t="s">
        <v>1765</v>
      </c>
      <c r="E401" s="58" t="s">
        <v>1766</v>
      </c>
    </row>
    <row r="402" spans="1:5" x14ac:dyDescent="0.25">
      <c r="A402" s="39" t="s">
        <v>1767</v>
      </c>
      <c r="B402" s="40" t="s">
        <v>1027</v>
      </c>
      <c r="C402" s="41" t="s">
        <v>1031</v>
      </c>
      <c r="D402" s="42" t="s">
        <v>1768</v>
      </c>
      <c r="E402" s="43" t="s">
        <v>1767</v>
      </c>
    </row>
    <row r="403" spans="1:5" x14ac:dyDescent="0.25">
      <c r="A403" s="44" t="s">
        <v>1769</v>
      </c>
      <c r="B403" s="45" t="s">
        <v>1027</v>
      </c>
      <c r="C403" s="46" t="s">
        <v>1034</v>
      </c>
      <c r="D403" s="47" t="s">
        <v>1770</v>
      </c>
      <c r="E403" s="48" t="s">
        <v>1769</v>
      </c>
    </row>
    <row r="404" spans="1:5" x14ac:dyDescent="0.25">
      <c r="A404" s="61" t="s">
        <v>1771</v>
      </c>
      <c r="B404" s="62" t="s">
        <v>1027</v>
      </c>
      <c r="C404" s="63" t="s">
        <v>1037</v>
      </c>
      <c r="D404" s="52" t="s">
        <v>1772</v>
      </c>
      <c r="E404" s="64" t="s">
        <v>1771</v>
      </c>
    </row>
    <row r="405" spans="1:5" x14ac:dyDescent="0.25">
      <c r="A405" s="54" t="s">
        <v>1773</v>
      </c>
      <c r="B405" s="66" t="s">
        <v>1027</v>
      </c>
      <c r="C405" s="56" t="s">
        <v>1040</v>
      </c>
      <c r="D405" s="57" t="s">
        <v>1774</v>
      </c>
      <c r="E405" s="58" t="s">
        <v>1773</v>
      </c>
    </row>
    <row r="406" spans="1:5" x14ac:dyDescent="0.25">
      <c r="A406" s="54" t="s">
        <v>1775</v>
      </c>
      <c r="B406" s="66" t="s">
        <v>1027</v>
      </c>
      <c r="C406" s="56" t="s">
        <v>1040</v>
      </c>
      <c r="D406" s="57" t="s">
        <v>1776</v>
      </c>
      <c r="E406" s="58" t="s">
        <v>1775</v>
      </c>
    </row>
    <row r="407" spans="1:5" x14ac:dyDescent="0.25">
      <c r="A407" s="54" t="s">
        <v>1777</v>
      </c>
      <c r="B407" s="66" t="s">
        <v>1027</v>
      </c>
      <c r="C407" s="56" t="s">
        <v>1040</v>
      </c>
      <c r="D407" s="57" t="s">
        <v>1778</v>
      </c>
      <c r="E407" s="58" t="s">
        <v>1777</v>
      </c>
    </row>
    <row r="408" spans="1:5" x14ac:dyDescent="0.25">
      <c r="A408" s="54" t="s">
        <v>1779</v>
      </c>
      <c r="B408" s="66" t="s">
        <v>1027</v>
      </c>
      <c r="C408" s="56" t="s">
        <v>1040</v>
      </c>
      <c r="D408" s="57" t="s">
        <v>1780</v>
      </c>
      <c r="E408" s="58" t="s">
        <v>1779</v>
      </c>
    </row>
    <row r="409" spans="1:5" x14ac:dyDescent="0.25">
      <c r="A409" s="61" t="s">
        <v>1781</v>
      </c>
      <c r="B409" s="62" t="s">
        <v>1027</v>
      </c>
      <c r="C409" s="63" t="s">
        <v>1037</v>
      </c>
      <c r="D409" s="52" t="s">
        <v>1782</v>
      </c>
      <c r="E409" s="64" t="s">
        <v>1781</v>
      </c>
    </row>
    <row r="410" spans="1:5" x14ac:dyDescent="0.25">
      <c r="A410" s="54" t="s">
        <v>1783</v>
      </c>
      <c r="B410" s="66" t="s">
        <v>1027</v>
      </c>
      <c r="C410" s="56" t="s">
        <v>1040</v>
      </c>
      <c r="D410" s="57" t="s">
        <v>1784</v>
      </c>
      <c r="E410" s="58" t="s">
        <v>1783</v>
      </c>
    </row>
    <row r="411" spans="1:5" x14ac:dyDescent="0.25">
      <c r="A411" s="54" t="s">
        <v>1785</v>
      </c>
      <c r="B411" s="66" t="s">
        <v>1027</v>
      </c>
      <c r="C411" s="56" t="s">
        <v>1040</v>
      </c>
      <c r="D411" s="57" t="s">
        <v>1786</v>
      </c>
      <c r="E411" s="58" t="s">
        <v>1785</v>
      </c>
    </row>
    <row r="412" spans="1:5" x14ac:dyDescent="0.25">
      <c r="A412" s="54" t="s">
        <v>1787</v>
      </c>
      <c r="B412" s="66" t="s">
        <v>1027</v>
      </c>
      <c r="C412" s="56" t="s">
        <v>1040</v>
      </c>
      <c r="D412" s="57" t="s">
        <v>1788</v>
      </c>
      <c r="E412" s="58" t="s">
        <v>1787</v>
      </c>
    </row>
    <row r="413" spans="1:5" x14ac:dyDescent="0.25">
      <c r="A413" s="54" t="s">
        <v>1789</v>
      </c>
      <c r="B413" s="66" t="s">
        <v>1027</v>
      </c>
      <c r="C413" s="56" t="s">
        <v>1040</v>
      </c>
      <c r="D413" s="57" t="s">
        <v>1790</v>
      </c>
      <c r="E413" s="58" t="s">
        <v>1789</v>
      </c>
    </row>
    <row r="414" spans="1:5" x14ac:dyDescent="0.25">
      <c r="A414" s="54" t="s">
        <v>1791</v>
      </c>
      <c r="B414" s="66" t="s">
        <v>1027</v>
      </c>
      <c r="C414" s="56" t="s">
        <v>1040</v>
      </c>
      <c r="D414" s="57" t="s">
        <v>1792</v>
      </c>
      <c r="E414" s="58" t="s">
        <v>1791</v>
      </c>
    </row>
    <row r="415" spans="1:5" x14ac:dyDescent="0.25">
      <c r="A415" s="54" t="s">
        <v>1793</v>
      </c>
      <c r="B415" s="66" t="s">
        <v>1027</v>
      </c>
      <c r="C415" s="56" t="s">
        <v>1040</v>
      </c>
      <c r="D415" s="57" t="s">
        <v>1794</v>
      </c>
      <c r="E415" s="58" t="s">
        <v>1793</v>
      </c>
    </row>
    <row r="416" spans="1:5" x14ac:dyDescent="0.25">
      <c r="A416" s="54" t="s">
        <v>1795</v>
      </c>
      <c r="B416" s="66" t="s">
        <v>1027</v>
      </c>
      <c r="C416" s="56" t="s">
        <v>1040</v>
      </c>
      <c r="D416" s="57" t="s">
        <v>1796</v>
      </c>
      <c r="E416" s="58" t="s">
        <v>1795</v>
      </c>
    </row>
    <row r="417" spans="1:5" x14ac:dyDescent="0.25">
      <c r="A417" s="44" t="s">
        <v>1797</v>
      </c>
      <c r="B417" s="45" t="s">
        <v>1027</v>
      </c>
      <c r="C417" s="46" t="s">
        <v>1034</v>
      </c>
      <c r="D417" s="47" t="s">
        <v>1798</v>
      </c>
      <c r="E417" s="48" t="s">
        <v>1797</v>
      </c>
    </row>
    <row r="418" spans="1:5" x14ac:dyDescent="0.25">
      <c r="A418" s="61" t="s">
        <v>1799</v>
      </c>
      <c r="B418" s="62" t="s">
        <v>1027</v>
      </c>
      <c r="C418" s="63" t="s">
        <v>1037</v>
      </c>
      <c r="D418" s="52" t="s">
        <v>1800</v>
      </c>
      <c r="E418" s="64" t="s">
        <v>1799</v>
      </c>
    </row>
    <row r="419" spans="1:5" x14ac:dyDescent="0.25">
      <c r="A419" s="54" t="s">
        <v>1801</v>
      </c>
      <c r="B419" s="66" t="s">
        <v>1027</v>
      </c>
      <c r="C419" s="56" t="s">
        <v>1040</v>
      </c>
      <c r="D419" s="57" t="s">
        <v>1802</v>
      </c>
      <c r="E419" s="58" t="s">
        <v>1801</v>
      </c>
    </row>
    <row r="420" spans="1:5" x14ac:dyDescent="0.25">
      <c r="A420" s="54" t="s">
        <v>1803</v>
      </c>
      <c r="B420" s="66" t="s">
        <v>1027</v>
      </c>
      <c r="C420" s="56" t="s">
        <v>1040</v>
      </c>
      <c r="D420" s="57" t="s">
        <v>1804</v>
      </c>
      <c r="E420" s="58" t="s">
        <v>1803</v>
      </c>
    </row>
    <row r="421" spans="1:5" x14ac:dyDescent="0.25">
      <c r="A421" s="54" t="s">
        <v>1805</v>
      </c>
      <c r="B421" s="66" t="s">
        <v>1027</v>
      </c>
      <c r="C421" s="56" t="s">
        <v>1040</v>
      </c>
      <c r="D421" s="57" t="s">
        <v>1806</v>
      </c>
      <c r="E421" s="58" t="s">
        <v>1805</v>
      </c>
    </row>
    <row r="422" spans="1:5" x14ac:dyDescent="0.25">
      <c r="A422" s="54" t="s">
        <v>1807</v>
      </c>
      <c r="B422" s="66" t="s">
        <v>1027</v>
      </c>
      <c r="C422" s="56" t="s">
        <v>1040</v>
      </c>
      <c r="D422" s="57" t="s">
        <v>1808</v>
      </c>
      <c r="E422" s="58" t="s">
        <v>1807</v>
      </c>
    </row>
    <row r="423" spans="1:5" x14ac:dyDescent="0.25">
      <c r="A423" s="61" t="s">
        <v>1809</v>
      </c>
      <c r="B423" s="62" t="s">
        <v>1027</v>
      </c>
      <c r="C423" s="63" t="s">
        <v>1037</v>
      </c>
      <c r="D423" s="52" t="s">
        <v>1810</v>
      </c>
      <c r="E423" s="64" t="s">
        <v>1809</v>
      </c>
    </row>
    <row r="424" spans="1:5" x14ac:dyDescent="0.25">
      <c r="A424" s="54" t="s">
        <v>1811</v>
      </c>
      <c r="B424" s="66" t="s">
        <v>1027</v>
      </c>
      <c r="C424" s="56" t="s">
        <v>1040</v>
      </c>
      <c r="D424" s="57" t="s">
        <v>1812</v>
      </c>
      <c r="E424" s="58" t="s">
        <v>1811</v>
      </c>
    </row>
    <row r="425" spans="1:5" x14ac:dyDescent="0.25">
      <c r="A425" s="54" t="s">
        <v>1813</v>
      </c>
      <c r="B425" s="66" t="s">
        <v>1027</v>
      </c>
      <c r="C425" s="56" t="s">
        <v>1040</v>
      </c>
      <c r="D425" s="57" t="s">
        <v>1814</v>
      </c>
      <c r="E425" s="58" t="s">
        <v>1813</v>
      </c>
    </row>
    <row r="426" spans="1:5" x14ac:dyDescent="0.25">
      <c r="A426" s="54" t="s">
        <v>1815</v>
      </c>
      <c r="B426" s="66" t="s">
        <v>1027</v>
      </c>
      <c r="C426" s="56" t="s">
        <v>1040</v>
      </c>
      <c r="D426" s="57" t="s">
        <v>1816</v>
      </c>
      <c r="E426" s="58" t="s">
        <v>1815</v>
      </c>
    </row>
    <row r="427" spans="1:5" x14ac:dyDescent="0.25">
      <c r="A427" s="54" t="s">
        <v>1817</v>
      </c>
      <c r="B427" s="66" t="s">
        <v>1027</v>
      </c>
      <c r="C427" s="56" t="s">
        <v>1040</v>
      </c>
      <c r="D427" s="57" t="s">
        <v>1818</v>
      </c>
      <c r="E427" s="58" t="s">
        <v>1817</v>
      </c>
    </row>
    <row r="428" spans="1:5" x14ac:dyDescent="0.25">
      <c r="A428" s="54" t="s">
        <v>1819</v>
      </c>
      <c r="B428" s="66" t="s">
        <v>1027</v>
      </c>
      <c r="C428" s="56" t="s">
        <v>1040</v>
      </c>
      <c r="D428" s="57" t="s">
        <v>1820</v>
      </c>
      <c r="E428" s="58" t="s">
        <v>1819</v>
      </c>
    </row>
    <row r="429" spans="1:5" x14ac:dyDescent="0.25">
      <c r="A429" s="54" t="s">
        <v>1821</v>
      </c>
      <c r="B429" s="66" t="s">
        <v>1027</v>
      </c>
      <c r="C429" s="56" t="s">
        <v>1040</v>
      </c>
      <c r="D429" s="57" t="s">
        <v>1822</v>
      </c>
      <c r="E429" s="58" t="s">
        <v>1821</v>
      </c>
    </row>
    <row r="430" spans="1:5" x14ac:dyDescent="0.25">
      <c r="A430" s="54" t="s">
        <v>1823</v>
      </c>
      <c r="B430" s="66" t="s">
        <v>1027</v>
      </c>
      <c r="C430" s="56" t="s">
        <v>1040</v>
      </c>
      <c r="D430" s="57" t="s">
        <v>1824</v>
      </c>
      <c r="E430" s="58" t="s">
        <v>1823</v>
      </c>
    </row>
    <row r="431" spans="1:5" x14ac:dyDescent="0.25">
      <c r="A431" s="44" t="s">
        <v>1825</v>
      </c>
      <c r="B431" s="45" t="s">
        <v>1027</v>
      </c>
      <c r="C431" s="46" t="s">
        <v>1034</v>
      </c>
      <c r="D431" s="47" t="s">
        <v>1826</v>
      </c>
      <c r="E431" s="48" t="s">
        <v>1825</v>
      </c>
    </row>
    <row r="432" spans="1:5" x14ac:dyDescent="0.25">
      <c r="A432" s="61" t="s">
        <v>1827</v>
      </c>
      <c r="B432" s="62" t="s">
        <v>1027</v>
      </c>
      <c r="C432" s="63" t="s">
        <v>1037</v>
      </c>
      <c r="D432" s="52" t="s">
        <v>1828</v>
      </c>
      <c r="E432" s="64" t="s">
        <v>1827</v>
      </c>
    </row>
    <row r="433" spans="1:5" x14ac:dyDescent="0.25">
      <c r="A433" s="54" t="s">
        <v>1829</v>
      </c>
      <c r="B433" s="66" t="s">
        <v>1027</v>
      </c>
      <c r="C433" s="56" t="s">
        <v>1040</v>
      </c>
      <c r="D433" s="57" t="s">
        <v>1830</v>
      </c>
      <c r="E433" s="58" t="s">
        <v>1829</v>
      </c>
    </row>
    <row r="434" spans="1:5" x14ac:dyDescent="0.25">
      <c r="A434" s="54" t="s">
        <v>1831</v>
      </c>
      <c r="B434" s="66" t="s">
        <v>1027</v>
      </c>
      <c r="C434" s="56" t="s">
        <v>1040</v>
      </c>
      <c r="D434" s="57" t="s">
        <v>1832</v>
      </c>
      <c r="E434" s="58" t="s">
        <v>1831</v>
      </c>
    </row>
    <row r="435" spans="1:5" x14ac:dyDescent="0.25">
      <c r="A435" s="61" t="s">
        <v>1833</v>
      </c>
      <c r="B435" s="62" t="s">
        <v>1027</v>
      </c>
      <c r="C435" s="63" t="s">
        <v>1037</v>
      </c>
      <c r="D435" s="52" t="s">
        <v>1834</v>
      </c>
      <c r="E435" s="64" t="s">
        <v>1833</v>
      </c>
    </row>
    <row r="436" spans="1:5" x14ac:dyDescent="0.25">
      <c r="A436" s="54" t="s">
        <v>1835</v>
      </c>
      <c r="B436" s="66" t="s">
        <v>1027</v>
      </c>
      <c r="C436" s="56" t="s">
        <v>1040</v>
      </c>
      <c r="D436" s="57" t="s">
        <v>1836</v>
      </c>
      <c r="E436" s="58" t="s">
        <v>1835</v>
      </c>
    </row>
    <row r="437" spans="1:5" x14ac:dyDescent="0.25">
      <c r="A437" s="54" t="s">
        <v>1837</v>
      </c>
      <c r="B437" s="66" t="s">
        <v>1027</v>
      </c>
      <c r="C437" s="56" t="s">
        <v>1040</v>
      </c>
      <c r="D437" s="57" t="s">
        <v>1838</v>
      </c>
      <c r="E437" s="58" t="s">
        <v>1837</v>
      </c>
    </row>
    <row r="438" spans="1:5" x14ac:dyDescent="0.25">
      <c r="A438" s="54" t="s">
        <v>1839</v>
      </c>
      <c r="B438" s="66" t="s">
        <v>1027</v>
      </c>
      <c r="C438" s="56" t="s">
        <v>1040</v>
      </c>
      <c r="D438" s="57" t="s">
        <v>1840</v>
      </c>
      <c r="E438" s="58" t="s">
        <v>1839</v>
      </c>
    </row>
    <row r="439" spans="1:5" x14ac:dyDescent="0.25">
      <c r="A439" s="54" t="s">
        <v>1841</v>
      </c>
      <c r="B439" s="66" t="s">
        <v>1027</v>
      </c>
      <c r="C439" s="56" t="s">
        <v>1040</v>
      </c>
      <c r="D439" s="57" t="s">
        <v>1842</v>
      </c>
      <c r="E439" s="58" t="s">
        <v>1841</v>
      </c>
    </row>
    <row r="440" spans="1:5" x14ac:dyDescent="0.25">
      <c r="A440" s="61" t="s">
        <v>1843</v>
      </c>
      <c r="B440" s="62" t="s">
        <v>1027</v>
      </c>
      <c r="C440" s="63" t="s">
        <v>1037</v>
      </c>
      <c r="D440" s="52" t="s">
        <v>1844</v>
      </c>
      <c r="E440" s="64" t="s">
        <v>1843</v>
      </c>
    </row>
    <row r="441" spans="1:5" x14ac:dyDescent="0.25">
      <c r="A441" s="54" t="s">
        <v>1845</v>
      </c>
      <c r="B441" s="66" t="s">
        <v>1027</v>
      </c>
      <c r="C441" s="56" t="s">
        <v>1040</v>
      </c>
      <c r="D441" s="57" t="s">
        <v>1844</v>
      </c>
      <c r="E441" s="58" t="s">
        <v>1845</v>
      </c>
    </row>
    <row r="442" spans="1:5" x14ac:dyDescent="0.25">
      <c r="A442" s="61" t="s">
        <v>1846</v>
      </c>
      <c r="B442" s="62" t="s">
        <v>1027</v>
      </c>
      <c r="C442" s="63" t="s">
        <v>1037</v>
      </c>
      <c r="D442" s="52" t="s">
        <v>1847</v>
      </c>
      <c r="E442" s="64" t="s">
        <v>1846</v>
      </c>
    </row>
    <row r="443" spans="1:5" x14ac:dyDescent="0.25">
      <c r="A443" s="54" t="s">
        <v>1848</v>
      </c>
      <c r="B443" s="66" t="s">
        <v>1027</v>
      </c>
      <c r="C443" s="56" t="s">
        <v>1040</v>
      </c>
      <c r="D443" s="57" t="s">
        <v>1847</v>
      </c>
      <c r="E443" s="58" t="s">
        <v>1848</v>
      </c>
    </row>
    <row r="444" spans="1:5" x14ac:dyDescent="0.25">
      <c r="A444" s="61" t="s">
        <v>1849</v>
      </c>
      <c r="B444" s="62" t="s">
        <v>1027</v>
      </c>
      <c r="C444" s="63" t="s">
        <v>1037</v>
      </c>
      <c r="D444" s="52" t="s">
        <v>1850</v>
      </c>
      <c r="E444" s="64" t="s">
        <v>1849</v>
      </c>
    </row>
    <row r="445" spans="1:5" x14ac:dyDescent="0.25">
      <c r="A445" s="54" t="s">
        <v>1851</v>
      </c>
      <c r="B445" s="66" t="s">
        <v>1027</v>
      </c>
      <c r="C445" s="56" t="s">
        <v>1040</v>
      </c>
      <c r="D445" s="57" t="s">
        <v>1852</v>
      </c>
      <c r="E445" s="58" t="s">
        <v>1851</v>
      </c>
    </row>
    <row r="446" spans="1:5" x14ac:dyDescent="0.25">
      <c r="A446" s="54" t="s">
        <v>1853</v>
      </c>
      <c r="B446" s="66" t="s">
        <v>1027</v>
      </c>
      <c r="C446" s="56" t="s">
        <v>1040</v>
      </c>
      <c r="D446" s="57" t="s">
        <v>1854</v>
      </c>
      <c r="E446" s="58" t="s">
        <v>1853</v>
      </c>
    </row>
    <row r="447" spans="1:5" x14ac:dyDescent="0.25">
      <c r="A447" s="54" t="s">
        <v>1855</v>
      </c>
      <c r="B447" s="66" t="s">
        <v>1027</v>
      </c>
      <c r="C447" s="56" t="s">
        <v>1040</v>
      </c>
      <c r="D447" s="57" t="s">
        <v>1856</v>
      </c>
      <c r="E447" s="58" t="s">
        <v>1855</v>
      </c>
    </row>
    <row r="448" spans="1:5" x14ac:dyDescent="0.25">
      <c r="A448" s="54" t="s">
        <v>1857</v>
      </c>
      <c r="B448" s="66" t="s">
        <v>1027</v>
      </c>
      <c r="C448" s="56" t="s">
        <v>1040</v>
      </c>
      <c r="D448" s="57" t="s">
        <v>1858</v>
      </c>
      <c r="E448" s="58" t="s">
        <v>1857</v>
      </c>
    </row>
    <row r="449" spans="1:5" x14ac:dyDescent="0.25">
      <c r="A449" s="39" t="s">
        <v>1859</v>
      </c>
      <c r="B449" s="40" t="s">
        <v>1027</v>
      </c>
      <c r="C449" s="41" t="s">
        <v>1031</v>
      </c>
      <c r="D449" s="42" t="s">
        <v>1860</v>
      </c>
      <c r="E449" s="43" t="s">
        <v>1859</v>
      </c>
    </row>
    <row r="450" spans="1:5" x14ac:dyDescent="0.25">
      <c r="A450" s="44" t="s">
        <v>1861</v>
      </c>
      <c r="B450" s="45" t="s">
        <v>1027</v>
      </c>
      <c r="C450" s="46" t="s">
        <v>1034</v>
      </c>
      <c r="D450" s="47" t="s">
        <v>1862</v>
      </c>
      <c r="E450" s="48" t="s">
        <v>1861</v>
      </c>
    </row>
    <row r="451" spans="1:5" x14ac:dyDescent="0.25">
      <c r="A451" s="61" t="s">
        <v>1863</v>
      </c>
      <c r="B451" s="62" t="s">
        <v>1027</v>
      </c>
      <c r="C451" s="63" t="s">
        <v>1037</v>
      </c>
      <c r="D451" s="69" t="s">
        <v>1864</v>
      </c>
      <c r="E451" s="64" t="s">
        <v>1863</v>
      </c>
    </row>
    <row r="452" spans="1:5" x14ac:dyDescent="0.25">
      <c r="A452" s="54" t="s">
        <v>1865</v>
      </c>
      <c r="B452" s="66" t="s">
        <v>1027</v>
      </c>
      <c r="C452" s="56" t="s">
        <v>1040</v>
      </c>
      <c r="D452" s="57" t="s">
        <v>1864</v>
      </c>
      <c r="E452" s="58" t="s">
        <v>1865</v>
      </c>
    </row>
    <row r="453" spans="1:5" x14ac:dyDescent="0.25">
      <c r="A453" s="61" t="s">
        <v>1866</v>
      </c>
      <c r="B453" s="62" t="s">
        <v>1027</v>
      </c>
      <c r="C453" s="63" t="s">
        <v>1037</v>
      </c>
      <c r="D453" s="69" t="s">
        <v>1867</v>
      </c>
      <c r="E453" s="64" t="s">
        <v>1866</v>
      </c>
    </row>
    <row r="454" spans="1:5" x14ac:dyDescent="0.25">
      <c r="A454" s="54" t="s">
        <v>1868</v>
      </c>
      <c r="B454" s="66" t="s">
        <v>1027</v>
      </c>
      <c r="C454" s="56" t="s">
        <v>1040</v>
      </c>
      <c r="D454" s="57" t="s">
        <v>1867</v>
      </c>
      <c r="E454" s="58" t="s">
        <v>1868</v>
      </c>
    </row>
    <row r="455" spans="1:5" x14ac:dyDescent="0.25">
      <c r="A455" s="44" t="s">
        <v>1869</v>
      </c>
      <c r="B455" s="45" t="s">
        <v>1027</v>
      </c>
      <c r="C455" s="46" t="s">
        <v>1034</v>
      </c>
      <c r="D455" s="47" t="s">
        <v>1870</v>
      </c>
      <c r="E455" s="48" t="s">
        <v>1869</v>
      </c>
    </row>
    <row r="456" spans="1:5" x14ac:dyDescent="0.25">
      <c r="A456" s="61" t="s">
        <v>1871</v>
      </c>
      <c r="B456" s="62" t="s">
        <v>1027</v>
      </c>
      <c r="C456" s="63" t="s">
        <v>1037</v>
      </c>
      <c r="D456" s="52" t="s">
        <v>1872</v>
      </c>
      <c r="E456" s="64" t="s">
        <v>1871</v>
      </c>
    </row>
    <row r="457" spans="1:5" x14ac:dyDescent="0.25">
      <c r="A457" s="54" t="s">
        <v>1873</v>
      </c>
      <c r="B457" s="55" t="s">
        <v>1027</v>
      </c>
      <c r="C457" s="56" t="s">
        <v>1040</v>
      </c>
      <c r="D457" s="57" t="s">
        <v>1874</v>
      </c>
      <c r="E457" s="58" t="s">
        <v>1873</v>
      </c>
    </row>
    <row r="458" spans="1:5" x14ac:dyDescent="0.25">
      <c r="A458" s="54" t="s">
        <v>1875</v>
      </c>
      <c r="B458" s="55" t="s">
        <v>1027</v>
      </c>
      <c r="C458" s="56" t="s">
        <v>1040</v>
      </c>
      <c r="D458" s="57" t="s">
        <v>1876</v>
      </c>
      <c r="E458" s="58" t="s">
        <v>1875</v>
      </c>
    </row>
    <row r="459" spans="1:5" x14ac:dyDescent="0.25">
      <c r="A459" s="54" t="s">
        <v>1877</v>
      </c>
      <c r="B459" s="55" t="s">
        <v>1027</v>
      </c>
      <c r="C459" s="56" t="s">
        <v>1040</v>
      </c>
      <c r="D459" s="57" t="s">
        <v>1878</v>
      </c>
      <c r="E459" s="58" t="s">
        <v>1877</v>
      </c>
    </row>
    <row r="460" spans="1:5" x14ac:dyDescent="0.25">
      <c r="A460" s="61" t="s">
        <v>1879</v>
      </c>
      <c r="B460" s="62" t="s">
        <v>1027</v>
      </c>
      <c r="C460" s="63" t="s">
        <v>1037</v>
      </c>
      <c r="D460" s="52" t="s">
        <v>1880</v>
      </c>
      <c r="E460" s="64" t="s">
        <v>1879</v>
      </c>
    </row>
    <row r="461" spans="1:5" x14ac:dyDescent="0.25">
      <c r="A461" s="54" t="s">
        <v>1881</v>
      </c>
      <c r="B461" s="55" t="s">
        <v>1027</v>
      </c>
      <c r="C461" s="56" t="s">
        <v>1040</v>
      </c>
      <c r="D461" s="57" t="s">
        <v>1882</v>
      </c>
      <c r="E461" s="58" t="s">
        <v>1881</v>
      </c>
    </row>
    <row r="462" spans="1:5" x14ac:dyDescent="0.25">
      <c r="A462" s="54" t="s">
        <v>1883</v>
      </c>
      <c r="B462" s="55" t="s">
        <v>1027</v>
      </c>
      <c r="C462" s="56" t="s">
        <v>1040</v>
      </c>
      <c r="D462" s="57" t="s">
        <v>1884</v>
      </c>
      <c r="E462" s="58" t="s">
        <v>1883</v>
      </c>
    </row>
    <row r="463" spans="1:5" x14ac:dyDescent="0.25">
      <c r="A463" s="54" t="s">
        <v>1885</v>
      </c>
      <c r="B463" s="55" t="s">
        <v>1027</v>
      </c>
      <c r="C463" s="56" t="s">
        <v>1040</v>
      </c>
      <c r="D463" s="57" t="s">
        <v>1886</v>
      </c>
      <c r="E463" s="58" t="s">
        <v>1885</v>
      </c>
    </row>
    <row r="464" spans="1:5" x14ac:dyDescent="0.25">
      <c r="A464" s="61" t="s">
        <v>1887</v>
      </c>
      <c r="B464" s="62" t="s">
        <v>1027</v>
      </c>
      <c r="C464" s="63" t="s">
        <v>1037</v>
      </c>
      <c r="D464" s="52" t="s">
        <v>1888</v>
      </c>
      <c r="E464" s="64" t="s">
        <v>1887</v>
      </c>
    </row>
    <row r="465" spans="1:5" x14ac:dyDescent="0.25">
      <c r="A465" s="54" t="s">
        <v>1889</v>
      </c>
      <c r="B465" s="55" t="s">
        <v>1027</v>
      </c>
      <c r="C465" s="56" t="s">
        <v>1040</v>
      </c>
      <c r="D465" s="57" t="s">
        <v>1890</v>
      </c>
      <c r="E465" s="58" t="s">
        <v>1889</v>
      </c>
    </row>
    <row r="466" spans="1:5" x14ac:dyDescent="0.25">
      <c r="A466" s="54" t="s">
        <v>1891</v>
      </c>
      <c r="B466" s="55" t="s">
        <v>1027</v>
      </c>
      <c r="C466" s="56" t="s">
        <v>1040</v>
      </c>
      <c r="D466" s="57" t="s">
        <v>1892</v>
      </c>
      <c r="E466" s="58" t="s">
        <v>1891</v>
      </c>
    </row>
    <row r="467" spans="1:5" x14ac:dyDescent="0.25">
      <c r="A467" s="54" t="s">
        <v>1893</v>
      </c>
      <c r="B467" s="55" t="s">
        <v>1027</v>
      </c>
      <c r="C467" s="56" t="s">
        <v>1040</v>
      </c>
      <c r="D467" s="57" t="s">
        <v>1894</v>
      </c>
      <c r="E467" s="58" t="s">
        <v>1893</v>
      </c>
    </row>
    <row r="468" spans="1:5" x14ac:dyDescent="0.25">
      <c r="A468" s="44" t="s">
        <v>1895</v>
      </c>
      <c r="B468" s="45" t="s">
        <v>1027</v>
      </c>
      <c r="C468" s="46" t="s">
        <v>1034</v>
      </c>
      <c r="D468" s="47" t="s">
        <v>1896</v>
      </c>
      <c r="E468" s="48" t="s">
        <v>1895</v>
      </c>
    </row>
    <row r="469" spans="1:5" x14ac:dyDescent="0.25">
      <c r="A469" s="70" t="s">
        <v>1897</v>
      </c>
      <c r="B469" s="71" t="s">
        <v>1027</v>
      </c>
      <c r="C469" s="72" t="s">
        <v>1037</v>
      </c>
      <c r="D469" s="52" t="s">
        <v>1896</v>
      </c>
      <c r="E469" s="73" t="s">
        <v>1897</v>
      </c>
    </row>
    <row r="470" spans="1:5" x14ac:dyDescent="0.25">
      <c r="A470" s="54" t="s">
        <v>1898</v>
      </c>
      <c r="B470" s="55" t="s">
        <v>1027</v>
      </c>
      <c r="C470" s="56" t="s">
        <v>1040</v>
      </c>
      <c r="D470" s="57" t="s">
        <v>1896</v>
      </c>
      <c r="E470" s="58" t="s">
        <v>1898</v>
      </c>
    </row>
    <row r="471" spans="1:5" x14ac:dyDescent="0.25">
      <c r="A471" s="44" t="s">
        <v>1899</v>
      </c>
      <c r="B471" s="45" t="s">
        <v>1027</v>
      </c>
      <c r="C471" s="46" t="s">
        <v>1034</v>
      </c>
      <c r="D471" s="47" t="s">
        <v>1860</v>
      </c>
      <c r="E471" s="48" t="s">
        <v>1899</v>
      </c>
    </row>
    <row r="472" spans="1:5" x14ac:dyDescent="0.25">
      <c r="A472" s="61" t="s">
        <v>1900</v>
      </c>
      <c r="B472" s="62" t="s">
        <v>1027</v>
      </c>
      <c r="C472" s="63" t="s">
        <v>1037</v>
      </c>
      <c r="D472" s="52" t="s">
        <v>1901</v>
      </c>
      <c r="E472" s="64" t="s">
        <v>1900</v>
      </c>
    </row>
    <row r="473" spans="1:5" x14ac:dyDescent="0.25">
      <c r="A473" s="54" t="s">
        <v>1902</v>
      </c>
      <c r="B473" s="55" t="s">
        <v>1027</v>
      </c>
      <c r="C473" s="56" t="s">
        <v>1040</v>
      </c>
      <c r="D473" s="57" t="s">
        <v>1901</v>
      </c>
      <c r="E473" s="58" t="s">
        <v>1902</v>
      </c>
    </row>
    <row r="474" spans="1:5" x14ac:dyDescent="0.25">
      <c r="A474" s="61" t="s">
        <v>1903</v>
      </c>
      <c r="B474" s="62" t="s">
        <v>1027</v>
      </c>
      <c r="C474" s="63" t="s">
        <v>1037</v>
      </c>
      <c r="D474" s="52" t="s">
        <v>1904</v>
      </c>
      <c r="E474" s="64" t="s">
        <v>1903</v>
      </c>
    </row>
    <row r="475" spans="1:5" x14ac:dyDescent="0.25">
      <c r="A475" s="54" t="s">
        <v>1905</v>
      </c>
      <c r="B475" s="55" t="s">
        <v>1027</v>
      </c>
      <c r="C475" s="56" t="s">
        <v>1040</v>
      </c>
      <c r="D475" s="57" t="s">
        <v>1904</v>
      </c>
      <c r="E475" s="58" t="s">
        <v>1905</v>
      </c>
    </row>
    <row r="476" spans="1:5" x14ac:dyDescent="0.25">
      <c r="A476" s="39" t="s">
        <v>1906</v>
      </c>
      <c r="B476" s="40" t="s">
        <v>1027</v>
      </c>
      <c r="C476" s="41" t="s">
        <v>1031</v>
      </c>
      <c r="D476" s="42" t="s">
        <v>1907</v>
      </c>
      <c r="E476" s="43" t="s">
        <v>1906</v>
      </c>
    </row>
    <row r="477" spans="1:5" x14ac:dyDescent="0.25">
      <c r="A477" s="44" t="s">
        <v>1908</v>
      </c>
      <c r="B477" s="45" t="s">
        <v>1027</v>
      </c>
      <c r="C477" s="46" t="s">
        <v>1034</v>
      </c>
      <c r="D477" s="47" t="s">
        <v>1909</v>
      </c>
      <c r="E477" s="48" t="s">
        <v>1908</v>
      </c>
    </row>
    <row r="478" spans="1:5" x14ac:dyDescent="0.25">
      <c r="A478" s="70" t="s">
        <v>1910</v>
      </c>
      <c r="B478" s="71" t="s">
        <v>1027</v>
      </c>
      <c r="C478" s="72" t="s">
        <v>1037</v>
      </c>
      <c r="D478" s="52" t="s">
        <v>1911</v>
      </c>
      <c r="E478" s="73" t="s">
        <v>1910</v>
      </c>
    </row>
    <row r="479" spans="1:5" x14ac:dyDescent="0.25">
      <c r="A479" s="54" t="s">
        <v>1912</v>
      </c>
      <c r="B479" s="55" t="s">
        <v>1027</v>
      </c>
      <c r="C479" s="56" t="s">
        <v>1040</v>
      </c>
      <c r="D479" s="57" t="s">
        <v>1913</v>
      </c>
      <c r="E479" s="58" t="s">
        <v>1912</v>
      </c>
    </row>
    <row r="480" spans="1:5" x14ac:dyDescent="0.25">
      <c r="A480" s="54" t="s">
        <v>1914</v>
      </c>
      <c r="B480" s="55" t="s">
        <v>1027</v>
      </c>
      <c r="C480" s="56" t="s">
        <v>1040</v>
      </c>
      <c r="D480" s="57" t="s">
        <v>1915</v>
      </c>
      <c r="E480" s="58" t="s">
        <v>1914</v>
      </c>
    </row>
    <row r="481" spans="1:5" x14ac:dyDescent="0.25">
      <c r="A481" s="54" t="s">
        <v>1916</v>
      </c>
      <c r="B481" s="55" t="s">
        <v>1027</v>
      </c>
      <c r="C481" s="56" t="s">
        <v>1040</v>
      </c>
      <c r="D481" s="57" t="s">
        <v>1917</v>
      </c>
      <c r="E481" s="58" t="s">
        <v>1916</v>
      </c>
    </row>
    <row r="482" spans="1:5" x14ac:dyDescent="0.25">
      <c r="A482" s="70" t="s">
        <v>1918</v>
      </c>
      <c r="B482" s="71" t="s">
        <v>1027</v>
      </c>
      <c r="C482" s="72" t="s">
        <v>1037</v>
      </c>
      <c r="D482" s="52" t="s">
        <v>1919</v>
      </c>
      <c r="E482" s="73" t="s">
        <v>1918</v>
      </c>
    </row>
    <row r="483" spans="1:5" x14ac:dyDescent="0.25">
      <c r="A483" s="54" t="s">
        <v>1920</v>
      </c>
      <c r="B483" s="55" t="s">
        <v>1027</v>
      </c>
      <c r="C483" s="56" t="s">
        <v>1040</v>
      </c>
      <c r="D483" s="57" t="s">
        <v>1919</v>
      </c>
      <c r="E483" s="58" t="s">
        <v>1920</v>
      </c>
    </row>
    <row r="484" spans="1:5" x14ac:dyDescent="0.25">
      <c r="A484" s="44" t="s">
        <v>1921</v>
      </c>
      <c r="B484" s="45" t="s">
        <v>1027</v>
      </c>
      <c r="C484" s="46" t="s">
        <v>1034</v>
      </c>
      <c r="D484" s="47" t="s">
        <v>1922</v>
      </c>
      <c r="E484" s="48" t="s">
        <v>1921</v>
      </c>
    </row>
    <row r="485" spans="1:5" x14ac:dyDescent="0.25">
      <c r="A485" s="70" t="s">
        <v>1923</v>
      </c>
      <c r="B485" s="71" t="s">
        <v>1027</v>
      </c>
      <c r="C485" s="72" t="s">
        <v>1037</v>
      </c>
      <c r="D485" s="52" t="s">
        <v>1924</v>
      </c>
      <c r="E485" s="73" t="s">
        <v>1923</v>
      </c>
    </row>
    <row r="486" spans="1:5" x14ac:dyDescent="0.25">
      <c r="A486" s="54" t="s">
        <v>1925</v>
      </c>
      <c r="B486" s="55" t="s">
        <v>1027</v>
      </c>
      <c r="C486" s="56" t="s">
        <v>1040</v>
      </c>
      <c r="D486" s="57" t="s">
        <v>1926</v>
      </c>
      <c r="E486" s="58" t="s">
        <v>1925</v>
      </c>
    </row>
    <row r="487" spans="1:5" x14ac:dyDescent="0.25">
      <c r="A487" s="70" t="s">
        <v>1927</v>
      </c>
      <c r="B487" s="71" t="s">
        <v>1027</v>
      </c>
      <c r="C487" s="72" t="s">
        <v>1037</v>
      </c>
      <c r="D487" s="52" t="s">
        <v>1928</v>
      </c>
      <c r="E487" s="73" t="s">
        <v>1927</v>
      </c>
    </row>
    <row r="488" spans="1:5" x14ac:dyDescent="0.25">
      <c r="A488" s="54" t="s">
        <v>1929</v>
      </c>
      <c r="B488" s="55" t="s">
        <v>1027</v>
      </c>
      <c r="C488" s="56" t="s">
        <v>1040</v>
      </c>
      <c r="D488" s="57" t="s">
        <v>1930</v>
      </c>
      <c r="E488" s="58" t="s">
        <v>1929</v>
      </c>
    </row>
    <row r="489" spans="1:5" x14ac:dyDescent="0.25">
      <c r="A489" s="54" t="s">
        <v>1931</v>
      </c>
      <c r="B489" s="55" t="s">
        <v>1027</v>
      </c>
      <c r="C489" s="56" t="s">
        <v>1040</v>
      </c>
      <c r="D489" s="57" t="s">
        <v>1932</v>
      </c>
      <c r="E489" s="58" t="s">
        <v>1931</v>
      </c>
    </row>
    <row r="490" spans="1:5" x14ac:dyDescent="0.25">
      <c r="A490" s="54" t="s">
        <v>1933</v>
      </c>
      <c r="B490" s="55" t="s">
        <v>1027</v>
      </c>
      <c r="C490" s="56" t="s">
        <v>1040</v>
      </c>
      <c r="D490" s="57" t="s">
        <v>1934</v>
      </c>
      <c r="E490" s="58" t="s">
        <v>1933</v>
      </c>
    </row>
    <row r="491" spans="1:5" x14ac:dyDescent="0.25">
      <c r="A491" s="70" t="s">
        <v>1935</v>
      </c>
      <c r="B491" s="71" t="s">
        <v>1027</v>
      </c>
      <c r="C491" s="72" t="s">
        <v>1037</v>
      </c>
      <c r="D491" s="52" t="s">
        <v>1936</v>
      </c>
      <c r="E491" s="73" t="s">
        <v>1935</v>
      </c>
    </row>
    <row r="492" spans="1:5" x14ac:dyDescent="0.25">
      <c r="A492" s="54" t="s">
        <v>1937</v>
      </c>
      <c r="B492" s="55" t="s">
        <v>1027</v>
      </c>
      <c r="C492" s="56" t="s">
        <v>1040</v>
      </c>
      <c r="D492" s="57" t="s">
        <v>1938</v>
      </c>
      <c r="E492" s="58" t="s">
        <v>1937</v>
      </c>
    </row>
    <row r="493" spans="1:5" x14ac:dyDescent="0.25">
      <c r="A493" s="54" t="s">
        <v>1939</v>
      </c>
      <c r="B493" s="55" t="s">
        <v>1027</v>
      </c>
      <c r="C493" s="56" t="s">
        <v>1040</v>
      </c>
      <c r="D493" s="57" t="s">
        <v>1940</v>
      </c>
      <c r="E493" s="58" t="s">
        <v>1939</v>
      </c>
    </row>
    <row r="494" spans="1:5" x14ac:dyDescent="0.25">
      <c r="A494" s="54" t="s">
        <v>1941</v>
      </c>
      <c r="B494" s="55" t="s">
        <v>1027</v>
      </c>
      <c r="C494" s="56" t="s">
        <v>1040</v>
      </c>
      <c r="D494" s="57" t="s">
        <v>1942</v>
      </c>
      <c r="E494" s="58" t="s">
        <v>1941</v>
      </c>
    </row>
    <row r="495" spans="1:5" x14ac:dyDescent="0.25">
      <c r="A495" s="54" t="s">
        <v>1943</v>
      </c>
      <c r="B495" s="55" t="s">
        <v>1027</v>
      </c>
      <c r="C495" s="56" t="s">
        <v>1040</v>
      </c>
      <c r="D495" s="57" t="s">
        <v>1944</v>
      </c>
      <c r="E495" s="58" t="s">
        <v>1943</v>
      </c>
    </row>
    <row r="496" spans="1:5" x14ac:dyDescent="0.25">
      <c r="A496" s="54" t="s">
        <v>1945</v>
      </c>
      <c r="B496" s="55" t="s">
        <v>1027</v>
      </c>
      <c r="C496" s="56" t="s">
        <v>1040</v>
      </c>
      <c r="D496" s="57" t="s">
        <v>1946</v>
      </c>
      <c r="E496" s="58" t="s">
        <v>1945</v>
      </c>
    </row>
    <row r="497" spans="1:5" x14ac:dyDescent="0.25">
      <c r="A497" s="54" t="s">
        <v>1947</v>
      </c>
      <c r="B497" s="55" t="s">
        <v>1027</v>
      </c>
      <c r="C497" s="56" t="s">
        <v>1040</v>
      </c>
      <c r="D497" s="57" t="s">
        <v>1948</v>
      </c>
      <c r="E497" s="58" t="s">
        <v>1947</v>
      </c>
    </row>
    <row r="498" spans="1:5" x14ac:dyDescent="0.25">
      <c r="A498" s="54" t="s">
        <v>1949</v>
      </c>
      <c r="B498" s="55" t="s">
        <v>1027</v>
      </c>
      <c r="C498" s="56" t="s">
        <v>1040</v>
      </c>
      <c r="D498" s="57" t="s">
        <v>1950</v>
      </c>
      <c r="E498" s="58" t="s">
        <v>1949</v>
      </c>
    </row>
    <row r="499" spans="1:5" x14ac:dyDescent="0.25">
      <c r="A499" s="70" t="s">
        <v>1951</v>
      </c>
      <c r="B499" s="71" t="s">
        <v>1027</v>
      </c>
      <c r="C499" s="72" t="s">
        <v>1037</v>
      </c>
      <c r="D499" s="52" t="s">
        <v>1952</v>
      </c>
      <c r="E499" s="73" t="s">
        <v>1951</v>
      </c>
    </row>
    <row r="500" spans="1:5" x14ac:dyDescent="0.25">
      <c r="A500" s="54" t="s">
        <v>1953</v>
      </c>
      <c r="B500" s="55" t="s">
        <v>1027</v>
      </c>
      <c r="C500" s="56" t="s">
        <v>1040</v>
      </c>
      <c r="D500" s="57" t="s">
        <v>1954</v>
      </c>
      <c r="E500" s="58" t="s">
        <v>1953</v>
      </c>
    </row>
    <row r="501" spans="1:5" x14ac:dyDescent="0.25">
      <c r="A501" s="54" t="s">
        <v>1955</v>
      </c>
      <c r="B501" s="55" t="s">
        <v>1027</v>
      </c>
      <c r="C501" s="56" t="s">
        <v>1040</v>
      </c>
      <c r="D501" s="57" t="s">
        <v>1956</v>
      </c>
      <c r="E501" s="58" t="s">
        <v>1955</v>
      </c>
    </row>
    <row r="502" spans="1:5" x14ac:dyDescent="0.25">
      <c r="A502" s="44" t="s">
        <v>1957</v>
      </c>
      <c r="B502" s="45" t="s">
        <v>1027</v>
      </c>
      <c r="C502" s="46" t="s">
        <v>1034</v>
      </c>
      <c r="D502" s="47" t="s">
        <v>1958</v>
      </c>
      <c r="E502" s="48" t="s">
        <v>1957</v>
      </c>
    </row>
    <row r="503" spans="1:5" x14ac:dyDescent="0.25">
      <c r="A503" s="61" t="s">
        <v>1959</v>
      </c>
      <c r="B503" s="62" t="s">
        <v>1027</v>
      </c>
      <c r="C503" s="63" t="s">
        <v>1037</v>
      </c>
      <c r="D503" s="59" t="s">
        <v>1960</v>
      </c>
      <c r="E503" s="64" t="s">
        <v>1959</v>
      </c>
    </row>
    <row r="504" spans="1:5" x14ac:dyDescent="0.25">
      <c r="A504" s="54" t="s">
        <v>1961</v>
      </c>
      <c r="B504" s="55" t="s">
        <v>1027</v>
      </c>
      <c r="C504" s="56" t="s">
        <v>1040</v>
      </c>
      <c r="D504" s="57" t="s">
        <v>1960</v>
      </c>
      <c r="E504" s="58" t="s">
        <v>1961</v>
      </c>
    </row>
    <row r="505" spans="1:5" x14ac:dyDescent="0.25">
      <c r="A505" s="61" t="s">
        <v>1962</v>
      </c>
      <c r="B505" s="62" t="s">
        <v>1027</v>
      </c>
      <c r="C505" s="63" t="s">
        <v>1037</v>
      </c>
      <c r="D505" s="52" t="s">
        <v>1958</v>
      </c>
      <c r="E505" s="64" t="s">
        <v>1962</v>
      </c>
    </row>
    <row r="506" spans="1:5" x14ac:dyDescent="0.25">
      <c r="A506" s="54" t="s">
        <v>1963</v>
      </c>
      <c r="B506" s="55" t="s">
        <v>1027</v>
      </c>
      <c r="C506" s="56" t="s">
        <v>1040</v>
      </c>
      <c r="D506" s="57" t="s">
        <v>1958</v>
      </c>
      <c r="E506" s="58" t="s">
        <v>1963</v>
      </c>
    </row>
    <row r="507" spans="1:5" ht="17.25" x14ac:dyDescent="0.25">
      <c r="A507" s="34" t="s">
        <v>1964</v>
      </c>
      <c r="B507" s="35" t="s">
        <v>1027</v>
      </c>
      <c r="C507" s="36" t="s">
        <v>1028</v>
      </c>
      <c r="D507" s="74" t="s">
        <v>1965</v>
      </c>
      <c r="E507" s="38" t="s">
        <v>1964</v>
      </c>
    </row>
    <row r="508" spans="1:5" x14ac:dyDescent="0.25">
      <c r="A508" s="39" t="s">
        <v>1966</v>
      </c>
      <c r="B508" s="40" t="s">
        <v>1027</v>
      </c>
      <c r="C508" s="41" t="s">
        <v>1031</v>
      </c>
      <c r="D508" s="42" t="s">
        <v>1967</v>
      </c>
      <c r="E508" s="43" t="s">
        <v>1966</v>
      </c>
    </row>
    <row r="509" spans="1:5" x14ac:dyDescent="0.25">
      <c r="A509" s="44" t="s">
        <v>1968</v>
      </c>
      <c r="B509" s="45" t="s">
        <v>1027</v>
      </c>
      <c r="C509" s="46" t="s">
        <v>1034</v>
      </c>
      <c r="D509" s="47" t="s">
        <v>1969</v>
      </c>
      <c r="E509" s="48" t="s">
        <v>1968</v>
      </c>
    </row>
    <row r="510" spans="1:5" x14ac:dyDescent="0.25">
      <c r="A510" s="61" t="s">
        <v>1970</v>
      </c>
      <c r="B510" s="62" t="s">
        <v>1027</v>
      </c>
      <c r="C510" s="63" t="s">
        <v>1037</v>
      </c>
      <c r="D510" s="52" t="s">
        <v>1971</v>
      </c>
      <c r="E510" s="64" t="s">
        <v>1970</v>
      </c>
    </row>
    <row r="511" spans="1:5" x14ac:dyDescent="0.25">
      <c r="A511" s="54" t="s">
        <v>1972</v>
      </c>
      <c r="B511" s="55" t="s">
        <v>1027</v>
      </c>
      <c r="C511" s="56" t="s">
        <v>1040</v>
      </c>
      <c r="D511" s="57" t="s">
        <v>1971</v>
      </c>
      <c r="E511" s="58" t="s">
        <v>1972</v>
      </c>
    </row>
    <row r="512" spans="1:5" x14ac:dyDescent="0.25">
      <c r="A512" s="61" t="s">
        <v>1973</v>
      </c>
      <c r="B512" s="62" t="s">
        <v>1027</v>
      </c>
      <c r="C512" s="63" t="s">
        <v>1037</v>
      </c>
      <c r="D512" s="52" t="s">
        <v>1974</v>
      </c>
      <c r="E512" s="64" t="s">
        <v>1973</v>
      </c>
    </row>
    <row r="513" spans="1:5" x14ac:dyDescent="0.25">
      <c r="A513" s="54" t="s">
        <v>1975</v>
      </c>
      <c r="B513" s="55" t="s">
        <v>1027</v>
      </c>
      <c r="C513" s="56" t="s">
        <v>1040</v>
      </c>
      <c r="D513" s="57" t="s">
        <v>1974</v>
      </c>
      <c r="E513" s="58" t="s">
        <v>1975</v>
      </c>
    </row>
    <row r="514" spans="1:5" x14ac:dyDescent="0.25">
      <c r="A514" s="44" t="s">
        <v>1976</v>
      </c>
      <c r="B514" s="45" t="s">
        <v>1027</v>
      </c>
      <c r="C514" s="46" t="s">
        <v>1034</v>
      </c>
      <c r="D514" s="47" t="s">
        <v>1977</v>
      </c>
      <c r="E514" s="48" t="s">
        <v>1976</v>
      </c>
    </row>
    <row r="515" spans="1:5" x14ac:dyDescent="0.25">
      <c r="A515" s="61" t="s">
        <v>1978</v>
      </c>
      <c r="B515" s="62" t="s">
        <v>1027</v>
      </c>
      <c r="C515" s="63" t="s">
        <v>1037</v>
      </c>
      <c r="D515" s="52" t="s">
        <v>1979</v>
      </c>
      <c r="E515" s="64" t="s">
        <v>1978</v>
      </c>
    </row>
    <row r="516" spans="1:5" x14ac:dyDescent="0.25">
      <c r="A516" s="54" t="s">
        <v>1980</v>
      </c>
      <c r="B516" s="55" t="s">
        <v>1027</v>
      </c>
      <c r="C516" s="56" t="s">
        <v>1040</v>
      </c>
      <c r="D516" s="57" t="s">
        <v>1979</v>
      </c>
      <c r="E516" s="58" t="s">
        <v>1980</v>
      </c>
    </row>
    <row r="517" spans="1:5" x14ac:dyDescent="0.25">
      <c r="A517" s="39" t="s">
        <v>1981</v>
      </c>
      <c r="B517" s="40" t="s">
        <v>1027</v>
      </c>
      <c r="C517" s="41" t="s">
        <v>1031</v>
      </c>
      <c r="D517" s="42" t="s">
        <v>1982</v>
      </c>
      <c r="E517" s="43" t="s">
        <v>1981</v>
      </c>
    </row>
    <row r="518" spans="1:5" x14ac:dyDescent="0.25">
      <c r="A518" s="44" t="s">
        <v>1983</v>
      </c>
      <c r="B518" s="45" t="s">
        <v>1027</v>
      </c>
      <c r="C518" s="46" t="s">
        <v>1034</v>
      </c>
      <c r="D518" s="47" t="s">
        <v>1984</v>
      </c>
      <c r="E518" s="48" t="s">
        <v>1983</v>
      </c>
    </row>
    <row r="519" spans="1:5" x14ac:dyDescent="0.25">
      <c r="A519" s="49" t="s">
        <v>1985</v>
      </c>
      <c r="B519" s="50" t="s">
        <v>1027</v>
      </c>
      <c r="C519" s="51" t="s">
        <v>1037</v>
      </c>
      <c r="D519" s="52" t="s">
        <v>1986</v>
      </c>
      <c r="E519" s="53" t="s">
        <v>1985</v>
      </c>
    </row>
    <row r="520" spans="1:5" x14ac:dyDescent="0.25">
      <c r="A520" s="54" t="s">
        <v>1987</v>
      </c>
      <c r="B520" s="55" t="s">
        <v>1027</v>
      </c>
      <c r="C520" s="56" t="s">
        <v>1040</v>
      </c>
      <c r="D520" s="57" t="s">
        <v>1988</v>
      </c>
      <c r="E520" s="58" t="s">
        <v>1987</v>
      </c>
    </row>
    <row r="521" spans="1:5" x14ac:dyDescent="0.25">
      <c r="A521" s="54" t="s">
        <v>1989</v>
      </c>
      <c r="B521" s="55" t="s">
        <v>1027</v>
      </c>
      <c r="C521" s="56" t="s">
        <v>1040</v>
      </c>
      <c r="D521" s="57" t="s">
        <v>1990</v>
      </c>
      <c r="E521" s="58" t="s">
        <v>1989</v>
      </c>
    </row>
    <row r="522" spans="1:5" x14ac:dyDescent="0.25">
      <c r="A522" s="54" t="s">
        <v>1991</v>
      </c>
      <c r="B522" s="55" t="s">
        <v>1027</v>
      </c>
      <c r="C522" s="56" t="s">
        <v>1040</v>
      </c>
      <c r="D522" s="57" t="s">
        <v>1992</v>
      </c>
      <c r="E522" s="58" t="s">
        <v>1991</v>
      </c>
    </row>
    <row r="523" spans="1:5" x14ac:dyDescent="0.25">
      <c r="A523" s="54" t="s">
        <v>1993</v>
      </c>
      <c r="B523" s="55" t="s">
        <v>1027</v>
      </c>
      <c r="C523" s="56" t="s">
        <v>1040</v>
      </c>
      <c r="D523" s="57" t="s">
        <v>1994</v>
      </c>
      <c r="E523" s="58" t="s">
        <v>1993</v>
      </c>
    </row>
    <row r="524" spans="1:5" x14ac:dyDescent="0.25">
      <c r="A524" s="54" t="s">
        <v>1995</v>
      </c>
      <c r="B524" s="55" t="s">
        <v>1027</v>
      </c>
      <c r="C524" s="56" t="s">
        <v>1040</v>
      </c>
      <c r="D524" s="57" t="s">
        <v>1996</v>
      </c>
      <c r="E524" s="58" t="s">
        <v>1995</v>
      </c>
    </row>
    <row r="525" spans="1:5" x14ac:dyDescent="0.25">
      <c r="A525" s="54" t="s">
        <v>1997</v>
      </c>
      <c r="B525" s="55" t="s">
        <v>1027</v>
      </c>
      <c r="C525" s="56" t="s">
        <v>1040</v>
      </c>
      <c r="D525" s="57" t="s">
        <v>1998</v>
      </c>
      <c r="E525" s="58" t="s">
        <v>1997</v>
      </c>
    </row>
    <row r="526" spans="1:5" x14ac:dyDescent="0.25">
      <c r="A526" s="54" t="s">
        <v>1999</v>
      </c>
      <c r="B526" s="55" t="s">
        <v>1027</v>
      </c>
      <c r="C526" s="56" t="s">
        <v>1040</v>
      </c>
      <c r="D526" s="57" t="s">
        <v>2000</v>
      </c>
      <c r="E526" s="58" t="s">
        <v>1999</v>
      </c>
    </row>
    <row r="527" spans="1:5" x14ac:dyDescent="0.25">
      <c r="A527" s="54" t="s">
        <v>2001</v>
      </c>
      <c r="B527" s="55" t="s">
        <v>1027</v>
      </c>
      <c r="C527" s="56" t="s">
        <v>1040</v>
      </c>
      <c r="D527" s="57" t="s">
        <v>2002</v>
      </c>
      <c r="E527" s="58" t="s">
        <v>2001</v>
      </c>
    </row>
    <row r="528" spans="1:5" x14ac:dyDescent="0.25">
      <c r="A528" s="54" t="s">
        <v>2003</v>
      </c>
      <c r="B528" s="55" t="s">
        <v>1027</v>
      </c>
      <c r="C528" s="56" t="s">
        <v>1040</v>
      </c>
      <c r="D528" s="57" t="s">
        <v>2004</v>
      </c>
      <c r="E528" s="58" t="s">
        <v>2003</v>
      </c>
    </row>
    <row r="529" spans="1:5" x14ac:dyDescent="0.25">
      <c r="A529" s="54" t="s">
        <v>2005</v>
      </c>
      <c r="B529" s="55" t="s">
        <v>1027</v>
      </c>
      <c r="C529" s="56" t="s">
        <v>1040</v>
      </c>
      <c r="D529" s="57" t="s">
        <v>2006</v>
      </c>
      <c r="E529" s="58" t="s">
        <v>2005</v>
      </c>
    </row>
    <row r="530" spans="1:5" x14ac:dyDescent="0.25">
      <c r="A530" s="54" t="s">
        <v>2007</v>
      </c>
      <c r="B530" s="55" t="s">
        <v>1027</v>
      </c>
      <c r="C530" s="56" t="s">
        <v>1040</v>
      </c>
      <c r="D530" s="57" t="s">
        <v>2008</v>
      </c>
      <c r="E530" s="58" t="s">
        <v>2007</v>
      </c>
    </row>
    <row r="531" spans="1:5" x14ac:dyDescent="0.25">
      <c r="A531" s="54" t="s">
        <v>2009</v>
      </c>
      <c r="B531" s="55" t="s">
        <v>1027</v>
      </c>
      <c r="C531" s="56" t="s">
        <v>1040</v>
      </c>
      <c r="D531" s="57" t="s">
        <v>2010</v>
      </c>
      <c r="E531" s="58" t="s">
        <v>2009</v>
      </c>
    </row>
    <row r="532" spans="1:5" x14ac:dyDescent="0.25">
      <c r="A532" s="54" t="s">
        <v>2011</v>
      </c>
      <c r="B532" s="55" t="s">
        <v>1027</v>
      </c>
      <c r="C532" s="56" t="s">
        <v>1040</v>
      </c>
      <c r="D532" s="57" t="s">
        <v>2012</v>
      </c>
      <c r="E532" s="58" t="s">
        <v>2011</v>
      </c>
    </row>
    <row r="533" spans="1:5" x14ac:dyDescent="0.25">
      <c r="A533" s="54" t="s">
        <v>2013</v>
      </c>
      <c r="B533" s="55" t="s">
        <v>1027</v>
      </c>
      <c r="C533" s="56" t="s">
        <v>1040</v>
      </c>
      <c r="D533" s="57" t="s">
        <v>2014</v>
      </c>
      <c r="E533" s="58" t="s">
        <v>2013</v>
      </c>
    </row>
    <row r="534" spans="1:5" x14ac:dyDescent="0.25">
      <c r="A534" s="54" t="s">
        <v>2015</v>
      </c>
      <c r="B534" s="55" t="s">
        <v>1027</v>
      </c>
      <c r="C534" s="56" t="s">
        <v>1040</v>
      </c>
      <c r="D534" s="57" t="s">
        <v>2016</v>
      </c>
      <c r="E534" s="58" t="s">
        <v>2015</v>
      </c>
    </row>
    <row r="535" spans="1:5" x14ac:dyDescent="0.25">
      <c r="A535" s="49" t="s">
        <v>2017</v>
      </c>
      <c r="B535" s="50" t="s">
        <v>1027</v>
      </c>
      <c r="C535" s="51" t="s">
        <v>1037</v>
      </c>
      <c r="D535" s="52" t="s">
        <v>2018</v>
      </c>
      <c r="E535" s="53" t="s">
        <v>2017</v>
      </c>
    </row>
    <row r="536" spans="1:5" x14ac:dyDescent="0.25">
      <c r="A536" s="54" t="s">
        <v>2019</v>
      </c>
      <c r="B536" s="55" t="s">
        <v>1027</v>
      </c>
      <c r="C536" s="56" t="s">
        <v>1040</v>
      </c>
      <c r="D536" s="57" t="s">
        <v>2020</v>
      </c>
      <c r="E536" s="58" t="s">
        <v>2019</v>
      </c>
    </row>
    <row r="537" spans="1:5" x14ac:dyDescent="0.25">
      <c r="A537" s="54" t="s">
        <v>2021</v>
      </c>
      <c r="B537" s="55" t="s">
        <v>1027</v>
      </c>
      <c r="C537" s="56" t="s">
        <v>1040</v>
      </c>
      <c r="D537" s="57" t="s">
        <v>2022</v>
      </c>
      <c r="E537" s="58" t="s">
        <v>2021</v>
      </c>
    </row>
    <row r="538" spans="1:5" x14ac:dyDescent="0.25">
      <c r="A538" s="54" t="s">
        <v>2023</v>
      </c>
      <c r="B538" s="55" t="s">
        <v>1027</v>
      </c>
      <c r="C538" s="56" t="s">
        <v>1040</v>
      </c>
      <c r="D538" s="57" t="s">
        <v>2024</v>
      </c>
      <c r="E538" s="58" t="s">
        <v>2023</v>
      </c>
    </row>
    <row r="539" spans="1:5" x14ac:dyDescent="0.25">
      <c r="A539" s="54" t="s">
        <v>2025</v>
      </c>
      <c r="B539" s="55" t="s">
        <v>1027</v>
      </c>
      <c r="C539" s="56" t="s">
        <v>1040</v>
      </c>
      <c r="D539" s="57" t="s">
        <v>2026</v>
      </c>
      <c r="E539" s="58" t="s">
        <v>2025</v>
      </c>
    </row>
    <row r="540" spans="1:5" x14ac:dyDescent="0.25">
      <c r="A540" s="54" t="s">
        <v>2027</v>
      </c>
      <c r="B540" s="55" t="s">
        <v>1027</v>
      </c>
      <c r="C540" s="56" t="s">
        <v>1040</v>
      </c>
      <c r="D540" s="57" t="s">
        <v>2028</v>
      </c>
      <c r="E540" s="58" t="s">
        <v>2027</v>
      </c>
    </row>
    <row r="541" spans="1:5" x14ac:dyDescent="0.25">
      <c r="A541" s="54" t="s">
        <v>2029</v>
      </c>
      <c r="B541" s="55" t="s">
        <v>1027</v>
      </c>
      <c r="C541" s="56" t="s">
        <v>1040</v>
      </c>
      <c r="D541" s="57" t="s">
        <v>2030</v>
      </c>
      <c r="E541" s="58" t="s">
        <v>2029</v>
      </c>
    </row>
    <row r="542" spans="1:5" x14ac:dyDescent="0.25">
      <c r="A542" s="54" t="s">
        <v>2031</v>
      </c>
      <c r="B542" s="55" t="s">
        <v>1027</v>
      </c>
      <c r="C542" s="56" t="s">
        <v>1040</v>
      </c>
      <c r="D542" s="57" t="s">
        <v>2032</v>
      </c>
      <c r="E542" s="58" t="s">
        <v>2031</v>
      </c>
    </row>
    <row r="543" spans="1:5" x14ac:dyDescent="0.25">
      <c r="A543" s="54" t="s">
        <v>2033</v>
      </c>
      <c r="B543" s="55" t="s">
        <v>1027</v>
      </c>
      <c r="C543" s="56" t="s">
        <v>1040</v>
      </c>
      <c r="D543" s="57" t="s">
        <v>2034</v>
      </c>
      <c r="E543" s="58" t="s">
        <v>2033</v>
      </c>
    </row>
    <row r="544" spans="1:5" x14ac:dyDescent="0.25">
      <c r="A544" s="54" t="s">
        <v>2035</v>
      </c>
      <c r="B544" s="55" t="s">
        <v>1027</v>
      </c>
      <c r="C544" s="56" t="s">
        <v>1040</v>
      </c>
      <c r="D544" s="57" t="s">
        <v>2036</v>
      </c>
      <c r="E544" s="58" t="s">
        <v>2035</v>
      </c>
    </row>
    <row r="545" spans="1:5" x14ac:dyDescent="0.25">
      <c r="A545" s="54" t="s">
        <v>2037</v>
      </c>
      <c r="B545" s="55" t="s">
        <v>1027</v>
      </c>
      <c r="C545" s="56" t="s">
        <v>1040</v>
      </c>
      <c r="D545" s="57" t="s">
        <v>2038</v>
      </c>
      <c r="E545" s="58" t="s">
        <v>2037</v>
      </c>
    </row>
    <row r="546" spans="1:5" x14ac:dyDescent="0.25">
      <c r="A546" s="54" t="s">
        <v>2039</v>
      </c>
      <c r="B546" s="55" t="s">
        <v>1027</v>
      </c>
      <c r="C546" s="56" t="s">
        <v>1040</v>
      </c>
      <c r="D546" s="57" t="s">
        <v>2040</v>
      </c>
      <c r="E546" s="58" t="s">
        <v>2039</v>
      </c>
    </row>
    <row r="547" spans="1:5" x14ac:dyDescent="0.25">
      <c r="A547" s="54" t="s">
        <v>2041</v>
      </c>
      <c r="B547" s="55" t="s">
        <v>1027</v>
      </c>
      <c r="C547" s="56" t="s">
        <v>1040</v>
      </c>
      <c r="D547" s="57" t="s">
        <v>2042</v>
      </c>
      <c r="E547" s="58" t="s">
        <v>2041</v>
      </c>
    </row>
    <row r="548" spans="1:5" x14ac:dyDescent="0.25">
      <c r="A548" s="54" t="s">
        <v>2043</v>
      </c>
      <c r="B548" s="55" t="s">
        <v>1027</v>
      </c>
      <c r="C548" s="56" t="s">
        <v>1040</v>
      </c>
      <c r="D548" s="57" t="s">
        <v>2044</v>
      </c>
      <c r="E548" s="58" t="s">
        <v>2043</v>
      </c>
    </row>
    <row r="549" spans="1:5" x14ac:dyDescent="0.25">
      <c r="A549" s="54" t="s">
        <v>2045</v>
      </c>
      <c r="B549" s="55" t="s">
        <v>1027</v>
      </c>
      <c r="C549" s="56" t="s">
        <v>1040</v>
      </c>
      <c r="D549" s="57" t="s">
        <v>2046</v>
      </c>
      <c r="E549" s="58" t="s">
        <v>2045</v>
      </c>
    </row>
    <row r="550" spans="1:5" x14ac:dyDescent="0.25">
      <c r="A550" s="54" t="s">
        <v>2047</v>
      </c>
      <c r="B550" s="55" t="s">
        <v>1027</v>
      </c>
      <c r="C550" s="56" t="s">
        <v>1040</v>
      </c>
      <c r="D550" s="57" t="s">
        <v>2048</v>
      </c>
      <c r="E550" s="58" t="s">
        <v>2047</v>
      </c>
    </row>
    <row r="551" spans="1:5" x14ac:dyDescent="0.25">
      <c r="A551" s="54" t="s">
        <v>2049</v>
      </c>
      <c r="B551" s="55" t="s">
        <v>1027</v>
      </c>
      <c r="C551" s="56" t="s">
        <v>1040</v>
      </c>
      <c r="D551" s="57" t="s">
        <v>2050</v>
      </c>
      <c r="E551" s="58" t="s">
        <v>2049</v>
      </c>
    </row>
    <row r="552" spans="1:5" x14ac:dyDescent="0.25">
      <c r="A552" s="54" t="s">
        <v>2051</v>
      </c>
      <c r="B552" s="55" t="s">
        <v>1027</v>
      </c>
      <c r="C552" s="56" t="s">
        <v>1040</v>
      </c>
      <c r="D552" s="57" t="s">
        <v>2052</v>
      </c>
      <c r="E552" s="58" t="s">
        <v>2051</v>
      </c>
    </row>
    <row r="553" spans="1:5" x14ac:dyDescent="0.25">
      <c r="A553" s="54" t="s">
        <v>2053</v>
      </c>
      <c r="B553" s="55" t="s">
        <v>1027</v>
      </c>
      <c r="C553" s="56" t="s">
        <v>1040</v>
      </c>
      <c r="D553" s="57" t="s">
        <v>2054</v>
      </c>
      <c r="E553" s="58" t="s">
        <v>2053</v>
      </c>
    </row>
    <row r="554" spans="1:5" x14ac:dyDescent="0.25">
      <c r="A554" s="54" t="s">
        <v>2055</v>
      </c>
      <c r="B554" s="55" t="s">
        <v>1027</v>
      </c>
      <c r="C554" s="56" t="s">
        <v>1040</v>
      </c>
      <c r="D554" s="57" t="s">
        <v>2056</v>
      </c>
      <c r="E554" s="58" t="s">
        <v>2055</v>
      </c>
    </row>
    <row r="555" spans="1:5" x14ac:dyDescent="0.25">
      <c r="A555" s="54" t="s">
        <v>2057</v>
      </c>
      <c r="B555" s="55" t="s">
        <v>1027</v>
      </c>
      <c r="C555" s="56" t="s">
        <v>1040</v>
      </c>
      <c r="D555" s="57" t="s">
        <v>2058</v>
      </c>
      <c r="E555" s="58" t="s">
        <v>2057</v>
      </c>
    </row>
    <row r="556" spans="1:5" x14ac:dyDescent="0.25">
      <c r="A556" s="49" t="s">
        <v>2059</v>
      </c>
      <c r="B556" s="50" t="s">
        <v>1027</v>
      </c>
      <c r="C556" s="51" t="s">
        <v>1037</v>
      </c>
      <c r="D556" s="52" t="s">
        <v>2060</v>
      </c>
      <c r="E556" s="53" t="s">
        <v>2059</v>
      </c>
    </row>
    <row r="557" spans="1:5" x14ac:dyDescent="0.25">
      <c r="A557" s="54" t="s">
        <v>2061</v>
      </c>
      <c r="B557" s="55" t="s">
        <v>1027</v>
      </c>
      <c r="C557" s="56" t="s">
        <v>1040</v>
      </c>
      <c r="D557" s="57" t="s">
        <v>2062</v>
      </c>
      <c r="E557" s="58" t="s">
        <v>2061</v>
      </c>
    </row>
    <row r="558" spans="1:5" x14ac:dyDescent="0.25">
      <c r="A558" s="54" t="s">
        <v>2063</v>
      </c>
      <c r="B558" s="55" t="s">
        <v>1027</v>
      </c>
      <c r="C558" s="56" t="s">
        <v>1040</v>
      </c>
      <c r="D558" s="57" t="s">
        <v>2064</v>
      </c>
      <c r="E558" s="58" t="s">
        <v>2063</v>
      </c>
    </row>
    <row r="559" spans="1:5" x14ac:dyDescent="0.25">
      <c r="A559" s="54" t="s">
        <v>2065</v>
      </c>
      <c r="B559" s="55" t="s">
        <v>1027</v>
      </c>
      <c r="C559" s="56" t="s">
        <v>1040</v>
      </c>
      <c r="D559" s="57" t="s">
        <v>2066</v>
      </c>
      <c r="E559" s="58" t="s">
        <v>2065</v>
      </c>
    </row>
    <row r="560" spans="1:5" x14ac:dyDescent="0.25">
      <c r="A560" s="49" t="s">
        <v>2067</v>
      </c>
      <c r="B560" s="50" t="s">
        <v>1027</v>
      </c>
      <c r="C560" s="51" t="s">
        <v>1037</v>
      </c>
      <c r="D560" s="52" t="s">
        <v>2068</v>
      </c>
      <c r="E560" s="53" t="s">
        <v>2067</v>
      </c>
    </row>
    <row r="561" spans="1:5" x14ac:dyDescent="0.25">
      <c r="A561" s="54" t="s">
        <v>2069</v>
      </c>
      <c r="B561" s="55" t="s">
        <v>1027</v>
      </c>
      <c r="C561" s="56" t="s">
        <v>1040</v>
      </c>
      <c r="D561" s="57" t="s">
        <v>2068</v>
      </c>
      <c r="E561" s="58" t="s">
        <v>2069</v>
      </c>
    </row>
    <row r="562" spans="1:5" x14ac:dyDescent="0.25">
      <c r="A562" s="44" t="s">
        <v>2070</v>
      </c>
      <c r="B562" s="45" t="s">
        <v>1027</v>
      </c>
      <c r="C562" s="46" t="s">
        <v>1034</v>
      </c>
      <c r="D562" s="47" t="s">
        <v>2071</v>
      </c>
      <c r="E562" s="48" t="s">
        <v>2070</v>
      </c>
    </row>
    <row r="563" spans="1:5" x14ac:dyDescent="0.25">
      <c r="A563" s="49" t="s">
        <v>2072</v>
      </c>
      <c r="B563" s="50" t="s">
        <v>1027</v>
      </c>
      <c r="C563" s="51" t="s">
        <v>1037</v>
      </c>
      <c r="D563" s="52" t="s">
        <v>2071</v>
      </c>
      <c r="E563" s="53" t="s">
        <v>2072</v>
      </c>
    </row>
    <row r="564" spans="1:5" x14ac:dyDescent="0.25">
      <c r="A564" s="54" t="s">
        <v>2073</v>
      </c>
      <c r="B564" s="55" t="s">
        <v>1027</v>
      </c>
      <c r="C564" s="56" t="s">
        <v>1040</v>
      </c>
      <c r="D564" s="57" t="s">
        <v>2071</v>
      </c>
      <c r="E564" s="58" t="s">
        <v>2073</v>
      </c>
    </row>
    <row r="565" spans="1:5" x14ac:dyDescent="0.25">
      <c r="A565" s="44" t="s">
        <v>2074</v>
      </c>
      <c r="B565" s="45" t="s">
        <v>1027</v>
      </c>
      <c r="C565" s="46" t="s">
        <v>1034</v>
      </c>
      <c r="D565" s="47" t="s">
        <v>2075</v>
      </c>
      <c r="E565" s="48" t="s">
        <v>2074</v>
      </c>
    </row>
    <row r="566" spans="1:5" x14ac:dyDescent="0.25">
      <c r="A566" s="49" t="s">
        <v>2076</v>
      </c>
      <c r="B566" s="50" t="s">
        <v>1027</v>
      </c>
      <c r="C566" s="51" t="s">
        <v>1037</v>
      </c>
      <c r="D566" s="52" t="s">
        <v>2077</v>
      </c>
      <c r="E566" s="53" t="s">
        <v>2076</v>
      </c>
    </row>
    <row r="567" spans="1:5" x14ac:dyDescent="0.25">
      <c r="A567" s="54" t="s">
        <v>2078</v>
      </c>
      <c r="B567" s="55" t="s">
        <v>1027</v>
      </c>
      <c r="C567" s="56" t="s">
        <v>1040</v>
      </c>
      <c r="D567" s="57" t="s">
        <v>2077</v>
      </c>
      <c r="E567" s="58" t="s">
        <v>2078</v>
      </c>
    </row>
    <row r="568" spans="1:5" x14ac:dyDescent="0.25">
      <c r="A568" s="49" t="s">
        <v>2079</v>
      </c>
      <c r="B568" s="50" t="s">
        <v>1027</v>
      </c>
      <c r="C568" s="51" t="s">
        <v>1037</v>
      </c>
      <c r="D568" s="52" t="s">
        <v>2080</v>
      </c>
      <c r="E568" s="53" t="s">
        <v>2079</v>
      </c>
    </row>
    <row r="569" spans="1:5" x14ac:dyDescent="0.25">
      <c r="A569" s="54" t="s">
        <v>2081</v>
      </c>
      <c r="B569" s="55" t="s">
        <v>1027</v>
      </c>
      <c r="C569" s="56" t="s">
        <v>1040</v>
      </c>
      <c r="D569" s="57" t="s">
        <v>2080</v>
      </c>
      <c r="E569" s="58" t="s">
        <v>2081</v>
      </c>
    </row>
    <row r="570" spans="1:5" x14ac:dyDescent="0.25">
      <c r="A570" s="49" t="s">
        <v>2082</v>
      </c>
      <c r="B570" s="50" t="s">
        <v>1027</v>
      </c>
      <c r="C570" s="51" t="s">
        <v>1037</v>
      </c>
      <c r="D570" s="52" t="s">
        <v>2083</v>
      </c>
      <c r="E570" s="53" t="s">
        <v>2082</v>
      </c>
    </row>
    <row r="571" spans="1:5" x14ac:dyDescent="0.25">
      <c r="A571" s="54" t="s">
        <v>2084</v>
      </c>
      <c r="B571" s="55" t="s">
        <v>1027</v>
      </c>
      <c r="C571" s="56" t="s">
        <v>1040</v>
      </c>
      <c r="D571" s="57" t="s">
        <v>2083</v>
      </c>
      <c r="E571" s="58" t="s">
        <v>2084</v>
      </c>
    </row>
    <row r="572" spans="1:5" x14ac:dyDescent="0.25">
      <c r="A572" s="44" t="s">
        <v>2085</v>
      </c>
      <c r="B572" s="45" t="s">
        <v>1027</v>
      </c>
      <c r="C572" s="46" t="s">
        <v>1034</v>
      </c>
      <c r="D572" s="47" t="s">
        <v>2086</v>
      </c>
      <c r="E572" s="48" t="s">
        <v>2085</v>
      </c>
    </row>
    <row r="573" spans="1:5" x14ac:dyDescent="0.25">
      <c r="A573" s="49" t="s">
        <v>2087</v>
      </c>
      <c r="B573" s="50" t="s">
        <v>1027</v>
      </c>
      <c r="C573" s="51" t="s">
        <v>1037</v>
      </c>
      <c r="D573" s="52" t="s">
        <v>2086</v>
      </c>
      <c r="E573" s="53" t="s">
        <v>2087</v>
      </c>
    </row>
    <row r="574" spans="1:5" x14ac:dyDescent="0.25">
      <c r="A574" s="54" t="s">
        <v>2088</v>
      </c>
      <c r="B574" s="55" t="s">
        <v>1027</v>
      </c>
      <c r="C574" s="56" t="s">
        <v>1040</v>
      </c>
      <c r="D574" s="57" t="s">
        <v>2086</v>
      </c>
      <c r="E574" s="58" t="s">
        <v>2088</v>
      </c>
    </row>
    <row r="575" spans="1:5" x14ac:dyDescent="0.25">
      <c r="A575" s="44" t="s">
        <v>2089</v>
      </c>
      <c r="B575" s="45" t="s">
        <v>1027</v>
      </c>
      <c r="C575" s="46" t="s">
        <v>1034</v>
      </c>
      <c r="D575" s="68" t="s">
        <v>2090</v>
      </c>
      <c r="E575" s="48" t="s">
        <v>2089</v>
      </c>
    </row>
    <row r="576" spans="1:5" x14ac:dyDescent="0.25">
      <c r="A576" s="49" t="s">
        <v>2091</v>
      </c>
      <c r="B576" s="50" t="s">
        <v>1027</v>
      </c>
      <c r="C576" s="51" t="s">
        <v>1037</v>
      </c>
      <c r="D576" s="52" t="s">
        <v>2092</v>
      </c>
      <c r="E576" s="53" t="s">
        <v>2091</v>
      </c>
    </row>
    <row r="577" spans="1:5" x14ac:dyDescent="0.25">
      <c r="A577" s="54" t="s">
        <v>2093</v>
      </c>
      <c r="B577" s="55" t="s">
        <v>1027</v>
      </c>
      <c r="C577" s="56" t="s">
        <v>1040</v>
      </c>
      <c r="D577" s="57" t="s">
        <v>2092</v>
      </c>
      <c r="E577" s="58" t="s">
        <v>2093</v>
      </c>
    </row>
    <row r="578" spans="1:5" x14ac:dyDescent="0.25">
      <c r="A578" s="49" t="s">
        <v>2094</v>
      </c>
      <c r="B578" s="50" t="s">
        <v>1027</v>
      </c>
      <c r="C578" s="51" t="s">
        <v>1037</v>
      </c>
      <c r="D578" s="52" t="s">
        <v>2095</v>
      </c>
      <c r="E578" s="53" t="s">
        <v>2094</v>
      </c>
    </row>
    <row r="579" spans="1:5" x14ac:dyDescent="0.25">
      <c r="A579" s="54" t="s">
        <v>2096</v>
      </c>
      <c r="B579" s="55" t="s">
        <v>1027</v>
      </c>
      <c r="C579" s="56" t="s">
        <v>1040</v>
      </c>
      <c r="D579" s="57" t="s">
        <v>2095</v>
      </c>
      <c r="E579" s="58" t="s">
        <v>2096</v>
      </c>
    </row>
    <row r="580" spans="1:5" x14ac:dyDescent="0.25">
      <c r="A580" s="49" t="s">
        <v>2097</v>
      </c>
      <c r="B580" s="50" t="s">
        <v>1027</v>
      </c>
      <c r="C580" s="51" t="s">
        <v>1037</v>
      </c>
      <c r="D580" s="52" t="s">
        <v>2098</v>
      </c>
      <c r="E580" s="53" t="s">
        <v>2097</v>
      </c>
    </row>
    <row r="581" spans="1:5" x14ac:dyDescent="0.25">
      <c r="A581" s="54" t="s">
        <v>2099</v>
      </c>
      <c r="B581" s="55" t="s">
        <v>1027</v>
      </c>
      <c r="C581" s="56" t="s">
        <v>1040</v>
      </c>
      <c r="D581" s="57" t="s">
        <v>2098</v>
      </c>
      <c r="E581" s="58" t="s">
        <v>2099</v>
      </c>
    </row>
    <row r="582" spans="1:5" x14ac:dyDescent="0.25">
      <c r="A582" s="49" t="s">
        <v>2100</v>
      </c>
      <c r="B582" s="50" t="s">
        <v>1027</v>
      </c>
      <c r="C582" s="51" t="s">
        <v>1037</v>
      </c>
      <c r="D582" s="52" t="s">
        <v>2101</v>
      </c>
      <c r="E582" s="53" t="s">
        <v>2100</v>
      </c>
    </row>
    <row r="583" spans="1:5" x14ac:dyDescent="0.25">
      <c r="A583" s="54" t="s">
        <v>2102</v>
      </c>
      <c r="B583" s="55" t="s">
        <v>1027</v>
      </c>
      <c r="C583" s="56" t="s">
        <v>1040</v>
      </c>
      <c r="D583" s="57" t="s">
        <v>2101</v>
      </c>
      <c r="E583" s="58" t="s">
        <v>2102</v>
      </c>
    </row>
    <row r="584" spans="1:5" x14ac:dyDescent="0.25">
      <c r="A584" s="49" t="s">
        <v>2103</v>
      </c>
      <c r="B584" s="50" t="s">
        <v>1027</v>
      </c>
      <c r="C584" s="51" t="s">
        <v>1037</v>
      </c>
      <c r="D584" s="52" t="s">
        <v>2104</v>
      </c>
      <c r="E584" s="53" t="s">
        <v>2103</v>
      </c>
    </row>
    <row r="585" spans="1:5" x14ac:dyDescent="0.25">
      <c r="A585" s="54" t="s">
        <v>2105</v>
      </c>
      <c r="B585" s="55" t="s">
        <v>1027</v>
      </c>
      <c r="C585" s="56" t="s">
        <v>1040</v>
      </c>
      <c r="D585" s="57" t="s">
        <v>2104</v>
      </c>
      <c r="E585" s="58" t="s">
        <v>2105</v>
      </c>
    </row>
    <row r="586" spans="1:5" x14ac:dyDescent="0.25">
      <c r="A586" s="49" t="s">
        <v>2106</v>
      </c>
      <c r="B586" s="50" t="s">
        <v>1027</v>
      </c>
      <c r="C586" s="51" t="s">
        <v>1037</v>
      </c>
      <c r="D586" s="52" t="s">
        <v>2107</v>
      </c>
      <c r="E586" s="53" t="s">
        <v>2106</v>
      </c>
    </row>
    <row r="587" spans="1:5" x14ac:dyDescent="0.25">
      <c r="A587" s="54" t="s">
        <v>2108</v>
      </c>
      <c r="B587" s="55" t="s">
        <v>1027</v>
      </c>
      <c r="C587" s="56" t="s">
        <v>1040</v>
      </c>
      <c r="D587" s="57" t="s">
        <v>2107</v>
      </c>
      <c r="E587" s="58" t="s">
        <v>2108</v>
      </c>
    </row>
    <row r="588" spans="1:5" x14ac:dyDescent="0.25">
      <c r="A588" s="49" t="s">
        <v>2109</v>
      </c>
      <c r="B588" s="50" t="s">
        <v>1027</v>
      </c>
      <c r="C588" s="51" t="s">
        <v>1037</v>
      </c>
      <c r="D588" s="52" t="s">
        <v>2110</v>
      </c>
      <c r="E588" s="53" t="s">
        <v>2109</v>
      </c>
    </row>
    <row r="589" spans="1:5" x14ac:dyDescent="0.25">
      <c r="A589" s="54" t="s">
        <v>2111</v>
      </c>
      <c r="B589" s="55" t="s">
        <v>1027</v>
      </c>
      <c r="C589" s="56" t="s">
        <v>1040</v>
      </c>
      <c r="D589" s="57" t="s">
        <v>2110</v>
      </c>
      <c r="E589" s="58" t="s">
        <v>2111</v>
      </c>
    </row>
    <row r="590" spans="1:5" x14ac:dyDescent="0.25">
      <c r="A590" s="49" t="s">
        <v>2112</v>
      </c>
      <c r="B590" s="50" t="s">
        <v>1027</v>
      </c>
      <c r="C590" s="51" t="s">
        <v>1037</v>
      </c>
      <c r="D590" s="52" t="s">
        <v>2113</v>
      </c>
      <c r="E590" s="53" t="s">
        <v>2112</v>
      </c>
    </row>
    <row r="591" spans="1:5" x14ac:dyDescent="0.25">
      <c r="A591" s="54" t="s">
        <v>2114</v>
      </c>
      <c r="B591" s="55" t="s">
        <v>1027</v>
      </c>
      <c r="C591" s="56" t="s">
        <v>1040</v>
      </c>
      <c r="D591" s="57" t="s">
        <v>2113</v>
      </c>
      <c r="E591" s="58" t="s">
        <v>2114</v>
      </c>
    </row>
    <row r="592" spans="1:5" x14ac:dyDescent="0.25">
      <c r="A592" s="44" t="s">
        <v>2115</v>
      </c>
      <c r="B592" s="45" t="s">
        <v>1027</v>
      </c>
      <c r="C592" s="46" t="s">
        <v>1034</v>
      </c>
      <c r="D592" s="68" t="s">
        <v>2116</v>
      </c>
      <c r="E592" s="48" t="s">
        <v>2115</v>
      </c>
    </row>
    <row r="593" spans="1:5" x14ac:dyDescent="0.25">
      <c r="A593" s="49" t="s">
        <v>2117</v>
      </c>
      <c r="B593" s="50" t="s">
        <v>1027</v>
      </c>
      <c r="C593" s="51" t="s">
        <v>1037</v>
      </c>
      <c r="D593" s="52" t="s">
        <v>2118</v>
      </c>
      <c r="E593" s="53" t="s">
        <v>2117</v>
      </c>
    </row>
    <row r="594" spans="1:5" x14ac:dyDescent="0.25">
      <c r="A594" s="54" t="s">
        <v>2119</v>
      </c>
      <c r="B594" s="55" t="s">
        <v>1027</v>
      </c>
      <c r="C594" s="56" t="s">
        <v>1040</v>
      </c>
      <c r="D594" s="57" t="s">
        <v>2120</v>
      </c>
      <c r="E594" s="58" t="s">
        <v>2119</v>
      </c>
    </row>
    <row r="595" spans="1:5" x14ac:dyDescent="0.25">
      <c r="A595" s="54" t="s">
        <v>2121</v>
      </c>
      <c r="B595" s="55" t="s">
        <v>1027</v>
      </c>
      <c r="C595" s="56" t="s">
        <v>1040</v>
      </c>
      <c r="D595" s="57" t="s">
        <v>2122</v>
      </c>
      <c r="E595" s="58" t="s">
        <v>2121</v>
      </c>
    </row>
    <row r="596" spans="1:5" x14ac:dyDescent="0.25">
      <c r="A596" s="54" t="s">
        <v>2123</v>
      </c>
      <c r="B596" s="55" t="s">
        <v>1027</v>
      </c>
      <c r="C596" s="56" t="s">
        <v>1040</v>
      </c>
      <c r="D596" s="57" t="s">
        <v>2124</v>
      </c>
      <c r="E596" s="58" t="s">
        <v>2123</v>
      </c>
    </row>
    <row r="597" spans="1:5" x14ac:dyDescent="0.25">
      <c r="A597" s="54" t="s">
        <v>2125</v>
      </c>
      <c r="B597" s="55" t="s">
        <v>1027</v>
      </c>
      <c r="C597" s="56" t="s">
        <v>1040</v>
      </c>
      <c r="D597" s="57" t="s">
        <v>2126</v>
      </c>
      <c r="E597" s="58" t="s">
        <v>2125</v>
      </c>
    </row>
    <row r="598" spans="1:5" x14ac:dyDescent="0.25">
      <c r="A598" s="54" t="s">
        <v>2127</v>
      </c>
      <c r="B598" s="55" t="s">
        <v>1027</v>
      </c>
      <c r="C598" s="56" t="s">
        <v>1040</v>
      </c>
      <c r="D598" s="57" t="s">
        <v>2128</v>
      </c>
      <c r="E598" s="58" t="s">
        <v>2127</v>
      </c>
    </row>
    <row r="599" spans="1:5" x14ac:dyDescent="0.25">
      <c r="A599" s="54" t="s">
        <v>2129</v>
      </c>
      <c r="B599" s="55" t="s">
        <v>1027</v>
      </c>
      <c r="C599" s="56" t="s">
        <v>1040</v>
      </c>
      <c r="D599" s="57" t="s">
        <v>2130</v>
      </c>
      <c r="E599" s="58" t="s">
        <v>2129</v>
      </c>
    </row>
    <row r="600" spans="1:5" x14ac:dyDescent="0.25">
      <c r="A600" s="54" t="s">
        <v>2131</v>
      </c>
      <c r="B600" s="55" t="s">
        <v>1027</v>
      </c>
      <c r="C600" s="56" t="s">
        <v>1040</v>
      </c>
      <c r="D600" s="57" t="s">
        <v>2132</v>
      </c>
      <c r="E600" s="58" t="s">
        <v>2131</v>
      </c>
    </row>
    <row r="601" spans="1:5" x14ac:dyDescent="0.25">
      <c r="A601" s="54" t="s">
        <v>2133</v>
      </c>
      <c r="B601" s="55" t="s">
        <v>1027</v>
      </c>
      <c r="C601" s="56" t="s">
        <v>1040</v>
      </c>
      <c r="D601" s="57" t="s">
        <v>2134</v>
      </c>
      <c r="E601" s="58" t="s">
        <v>2133</v>
      </c>
    </row>
    <row r="602" spans="1:5" x14ac:dyDescent="0.25">
      <c r="A602" s="54" t="s">
        <v>2135</v>
      </c>
      <c r="B602" s="55" t="s">
        <v>1027</v>
      </c>
      <c r="C602" s="56" t="s">
        <v>1040</v>
      </c>
      <c r="D602" s="57" t="s">
        <v>2136</v>
      </c>
      <c r="E602" s="58" t="s">
        <v>2135</v>
      </c>
    </row>
    <row r="603" spans="1:5" x14ac:dyDescent="0.25">
      <c r="A603" s="54" t="s">
        <v>2137</v>
      </c>
      <c r="B603" s="55" t="s">
        <v>1027</v>
      </c>
      <c r="C603" s="56" t="s">
        <v>1040</v>
      </c>
      <c r="D603" s="57" t="s">
        <v>2138</v>
      </c>
      <c r="E603" s="58" t="s">
        <v>2137</v>
      </c>
    </row>
    <row r="604" spans="1:5" x14ac:dyDescent="0.25">
      <c r="A604" s="54" t="s">
        <v>2139</v>
      </c>
      <c r="B604" s="55" t="s">
        <v>1027</v>
      </c>
      <c r="C604" s="56" t="s">
        <v>1040</v>
      </c>
      <c r="D604" s="57" t="s">
        <v>2140</v>
      </c>
      <c r="E604" s="58" t="s">
        <v>2139</v>
      </c>
    </row>
    <row r="605" spans="1:5" ht="24" x14ac:dyDescent="0.25">
      <c r="A605" s="54" t="s">
        <v>2141</v>
      </c>
      <c r="B605" s="55" t="s">
        <v>1027</v>
      </c>
      <c r="C605" s="56" t="s">
        <v>1040</v>
      </c>
      <c r="D605" s="57" t="s">
        <v>2142</v>
      </c>
      <c r="E605" s="58" t="s">
        <v>2141</v>
      </c>
    </row>
    <row r="606" spans="1:5" ht="24" x14ac:dyDescent="0.25">
      <c r="A606" s="54" t="s">
        <v>2143</v>
      </c>
      <c r="B606" s="55" t="s">
        <v>1027</v>
      </c>
      <c r="C606" s="56" t="s">
        <v>1040</v>
      </c>
      <c r="D606" s="57" t="s">
        <v>2144</v>
      </c>
      <c r="E606" s="58" t="s">
        <v>2143</v>
      </c>
    </row>
    <row r="607" spans="1:5" x14ac:dyDescent="0.25">
      <c r="A607" s="54" t="s">
        <v>2145</v>
      </c>
      <c r="B607" s="55" t="s">
        <v>1027</v>
      </c>
      <c r="C607" s="56" t="s">
        <v>1040</v>
      </c>
      <c r="D607" s="57" t="s">
        <v>2146</v>
      </c>
      <c r="E607" s="58" t="s">
        <v>2145</v>
      </c>
    </row>
    <row r="608" spans="1:5" x14ac:dyDescent="0.25">
      <c r="A608" s="49" t="s">
        <v>2147</v>
      </c>
      <c r="B608" s="50" t="s">
        <v>1027</v>
      </c>
      <c r="C608" s="51" t="s">
        <v>1037</v>
      </c>
      <c r="D608" s="52" t="s">
        <v>2148</v>
      </c>
      <c r="E608" s="53" t="s">
        <v>2147</v>
      </c>
    </row>
    <row r="609" spans="1:5" x14ac:dyDescent="0.25">
      <c r="A609" s="54" t="s">
        <v>2149</v>
      </c>
      <c r="B609" s="55" t="s">
        <v>1027</v>
      </c>
      <c r="C609" s="56" t="s">
        <v>1040</v>
      </c>
      <c r="D609" s="57" t="s">
        <v>2150</v>
      </c>
      <c r="E609" s="58" t="s">
        <v>2149</v>
      </c>
    </row>
    <row r="610" spans="1:5" x14ac:dyDescent="0.25">
      <c r="A610" s="54" t="s">
        <v>2151</v>
      </c>
      <c r="B610" s="55" t="s">
        <v>1027</v>
      </c>
      <c r="C610" s="56" t="s">
        <v>1040</v>
      </c>
      <c r="D610" s="57" t="s">
        <v>2152</v>
      </c>
      <c r="E610" s="58" t="s">
        <v>2151</v>
      </c>
    </row>
    <row r="611" spans="1:5" x14ac:dyDescent="0.25">
      <c r="A611" s="54" t="s">
        <v>2153</v>
      </c>
      <c r="B611" s="55" t="s">
        <v>1027</v>
      </c>
      <c r="C611" s="56" t="s">
        <v>1040</v>
      </c>
      <c r="D611" s="57" t="s">
        <v>2154</v>
      </c>
      <c r="E611" s="58" t="s">
        <v>2153</v>
      </c>
    </row>
    <row r="612" spans="1:5" x14ac:dyDescent="0.25">
      <c r="A612" s="54" t="s">
        <v>2155</v>
      </c>
      <c r="B612" s="55" t="s">
        <v>1027</v>
      </c>
      <c r="C612" s="56" t="s">
        <v>1040</v>
      </c>
      <c r="D612" s="57" t="s">
        <v>2156</v>
      </c>
      <c r="E612" s="58" t="s">
        <v>2155</v>
      </c>
    </row>
    <row r="613" spans="1:5" x14ac:dyDescent="0.25">
      <c r="A613" s="54" t="s">
        <v>2157</v>
      </c>
      <c r="B613" s="55" t="s">
        <v>1027</v>
      </c>
      <c r="C613" s="56" t="s">
        <v>1040</v>
      </c>
      <c r="D613" s="57" t="s">
        <v>2158</v>
      </c>
      <c r="E613" s="58" t="s">
        <v>2157</v>
      </c>
    </row>
    <row r="614" spans="1:5" x14ac:dyDescent="0.25">
      <c r="A614" s="54" t="s">
        <v>2159</v>
      </c>
      <c r="B614" s="55" t="s">
        <v>1027</v>
      </c>
      <c r="C614" s="56" t="s">
        <v>1040</v>
      </c>
      <c r="D614" s="57" t="s">
        <v>2160</v>
      </c>
      <c r="E614" s="58" t="s">
        <v>2159</v>
      </c>
    </row>
    <row r="615" spans="1:5" x14ac:dyDescent="0.25">
      <c r="A615" s="54" t="s">
        <v>2161</v>
      </c>
      <c r="B615" s="55" t="s">
        <v>1027</v>
      </c>
      <c r="C615" s="56" t="s">
        <v>1040</v>
      </c>
      <c r="D615" s="57" t="s">
        <v>2162</v>
      </c>
      <c r="E615" s="58" t="s">
        <v>2161</v>
      </c>
    </row>
    <row r="616" spans="1:5" x14ac:dyDescent="0.25">
      <c r="A616" s="54" t="s">
        <v>2163</v>
      </c>
      <c r="B616" s="55" t="s">
        <v>1027</v>
      </c>
      <c r="C616" s="56" t="s">
        <v>1040</v>
      </c>
      <c r="D616" s="57" t="s">
        <v>2164</v>
      </c>
      <c r="E616" s="58" t="s">
        <v>2163</v>
      </c>
    </row>
    <row r="617" spans="1:5" ht="24" x14ac:dyDescent="0.25">
      <c r="A617" s="54" t="s">
        <v>2165</v>
      </c>
      <c r="B617" s="55" t="s">
        <v>1027</v>
      </c>
      <c r="C617" s="56" t="s">
        <v>1040</v>
      </c>
      <c r="D617" s="57" t="s">
        <v>2166</v>
      </c>
      <c r="E617" s="58" t="s">
        <v>2165</v>
      </c>
    </row>
    <row r="618" spans="1:5" x14ac:dyDescent="0.25">
      <c r="A618" s="54" t="s">
        <v>2167</v>
      </c>
      <c r="B618" s="55" t="s">
        <v>1027</v>
      </c>
      <c r="C618" s="56" t="s">
        <v>1040</v>
      </c>
      <c r="D618" s="57" t="s">
        <v>2168</v>
      </c>
      <c r="E618" s="58" t="s">
        <v>2167</v>
      </c>
    </row>
    <row r="619" spans="1:5" x14ac:dyDescent="0.25">
      <c r="A619" s="54" t="s">
        <v>2169</v>
      </c>
      <c r="B619" s="55" t="s">
        <v>1027</v>
      </c>
      <c r="C619" s="56" t="s">
        <v>1040</v>
      </c>
      <c r="D619" s="57" t="s">
        <v>2170</v>
      </c>
      <c r="E619" s="58" t="s">
        <v>2169</v>
      </c>
    </row>
    <row r="620" spans="1:5" ht="24" x14ac:dyDescent="0.25">
      <c r="A620" s="54" t="s">
        <v>2171</v>
      </c>
      <c r="B620" s="55" t="s">
        <v>1027</v>
      </c>
      <c r="C620" s="56" t="s">
        <v>1040</v>
      </c>
      <c r="D620" s="57" t="s">
        <v>2172</v>
      </c>
      <c r="E620" s="58" t="s">
        <v>2171</v>
      </c>
    </row>
    <row r="621" spans="1:5" x14ac:dyDescent="0.25">
      <c r="A621" s="54" t="s">
        <v>2173</v>
      </c>
      <c r="B621" s="55" t="s">
        <v>1027</v>
      </c>
      <c r="C621" s="56" t="s">
        <v>1040</v>
      </c>
      <c r="D621" s="57" t="s">
        <v>2174</v>
      </c>
      <c r="E621" s="58" t="s">
        <v>2173</v>
      </c>
    </row>
    <row r="622" spans="1:5" x14ac:dyDescent="0.25">
      <c r="A622" s="54" t="s">
        <v>2175</v>
      </c>
      <c r="B622" s="55" t="s">
        <v>1027</v>
      </c>
      <c r="C622" s="56" t="s">
        <v>1040</v>
      </c>
      <c r="D622" s="57" t="s">
        <v>2176</v>
      </c>
      <c r="E622" s="58" t="s">
        <v>2175</v>
      </c>
    </row>
    <row r="623" spans="1:5" x14ac:dyDescent="0.25">
      <c r="A623" s="54" t="s">
        <v>2177</v>
      </c>
      <c r="B623" s="55" t="s">
        <v>1027</v>
      </c>
      <c r="C623" s="56" t="s">
        <v>1040</v>
      </c>
      <c r="D623" s="57" t="s">
        <v>2178</v>
      </c>
      <c r="E623" s="58" t="s">
        <v>2177</v>
      </c>
    </row>
    <row r="624" spans="1:5" x14ac:dyDescent="0.25">
      <c r="A624" s="54" t="s">
        <v>2179</v>
      </c>
      <c r="B624" s="55" t="s">
        <v>1027</v>
      </c>
      <c r="C624" s="56" t="s">
        <v>1040</v>
      </c>
      <c r="D624" s="57" t="s">
        <v>2180</v>
      </c>
      <c r="E624" s="58" t="s">
        <v>2179</v>
      </c>
    </row>
    <row r="625" spans="1:5" x14ac:dyDescent="0.25">
      <c r="A625" s="54" t="s">
        <v>2181</v>
      </c>
      <c r="B625" s="55" t="s">
        <v>1027</v>
      </c>
      <c r="C625" s="56" t="s">
        <v>1040</v>
      </c>
      <c r="D625" s="57" t="s">
        <v>2182</v>
      </c>
      <c r="E625" s="58" t="s">
        <v>2181</v>
      </c>
    </row>
    <row r="626" spans="1:5" x14ac:dyDescent="0.25">
      <c r="A626" s="54" t="s">
        <v>2183</v>
      </c>
      <c r="B626" s="55" t="s">
        <v>1027</v>
      </c>
      <c r="C626" s="56" t="s">
        <v>1040</v>
      </c>
      <c r="D626" s="57" t="s">
        <v>2184</v>
      </c>
      <c r="E626" s="58" t="s">
        <v>2183</v>
      </c>
    </row>
    <row r="627" spans="1:5" ht="24" x14ac:dyDescent="0.25">
      <c r="A627" s="54" t="s">
        <v>2185</v>
      </c>
      <c r="B627" s="55" t="s">
        <v>1027</v>
      </c>
      <c r="C627" s="56" t="s">
        <v>1040</v>
      </c>
      <c r="D627" s="57" t="s">
        <v>2186</v>
      </c>
      <c r="E627" s="58" t="s">
        <v>2185</v>
      </c>
    </row>
    <row r="628" spans="1:5" x14ac:dyDescent="0.25">
      <c r="A628" s="54" t="s">
        <v>2187</v>
      </c>
      <c r="B628" s="55" t="s">
        <v>1027</v>
      </c>
      <c r="C628" s="56" t="s">
        <v>1040</v>
      </c>
      <c r="D628" s="57" t="s">
        <v>2188</v>
      </c>
      <c r="E628" s="58" t="s">
        <v>2187</v>
      </c>
    </row>
    <row r="629" spans="1:5" x14ac:dyDescent="0.25">
      <c r="A629" s="49" t="s">
        <v>2189</v>
      </c>
      <c r="B629" s="50" t="s">
        <v>1027</v>
      </c>
      <c r="C629" s="51" t="s">
        <v>1037</v>
      </c>
      <c r="D629" s="52" t="s">
        <v>2190</v>
      </c>
      <c r="E629" s="53" t="s">
        <v>2189</v>
      </c>
    </row>
    <row r="630" spans="1:5" x14ac:dyDescent="0.25">
      <c r="A630" s="54" t="s">
        <v>2191</v>
      </c>
      <c r="B630" s="55" t="s">
        <v>1027</v>
      </c>
      <c r="C630" s="56" t="s">
        <v>1040</v>
      </c>
      <c r="D630" s="57" t="s">
        <v>2192</v>
      </c>
      <c r="E630" s="58" t="s">
        <v>2191</v>
      </c>
    </row>
    <row r="631" spans="1:5" x14ac:dyDescent="0.25">
      <c r="A631" s="54" t="s">
        <v>2193</v>
      </c>
      <c r="B631" s="55" t="s">
        <v>1027</v>
      </c>
      <c r="C631" s="56" t="s">
        <v>1040</v>
      </c>
      <c r="D631" s="57" t="s">
        <v>2194</v>
      </c>
      <c r="E631" s="58" t="s">
        <v>2193</v>
      </c>
    </row>
    <row r="632" spans="1:5" x14ac:dyDescent="0.25">
      <c r="A632" s="54" t="s">
        <v>2195</v>
      </c>
      <c r="B632" s="55" t="s">
        <v>1027</v>
      </c>
      <c r="C632" s="56" t="s">
        <v>1040</v>
      </c>
      <c r="D632" s="57" t="s">
        <v>2196</v>
      </c>
      <c r="E632" s="58" t="s">
        <v>2195</v>
      </c>
    </row>
    <row r="633" spans="1:5" x14ac:dyDescent="0.25">
      <c r="A633" s="49" t="s">
        <v>2197</v>
      </c>
      <c r="B633" s="50" t="s">
        <v>1027</v>
      </c>
      <c r="C633" s="51" t="s">
        <v>1037</v>
      </c>
      <c r="D633" s="52" t="s">
        <v>2198</v>
      </c>
      <c r="E633" s="53" t="s">
        <v>2197</v>
      </c>
    </row>
    <row r="634" spans="1:5" x14ac:dyDescent="0.25">
      <c r="A634" s="54" t="s">
        <v>2199</v>
      </c>
      <c r="B634" s="55" t="s">
        <v>1027</v>
      </c>
      <c r="C634" s="56" t="s">
        <v>1040</v>
      </c>
      <c r="D634" s="57" t="s">
        <v>2198</v>
      </c>
      <c r="E634" s="58" t="s">
        <v>2199</v>
      </c>
    </row>
    <row r="635" spans="1:5" x14ac:dyDescent="0.25">
      <c r="A635" s="39" t="s">
        <v>2200</v>
      </c>
      <c r="B635" s="40" t="s">
        <v>1027</v>
      </c>
      <c r="C635" s="41" t="s">
        <v>1031</v>
      </c>
      <c r="D635" s="42" t="s">
        <v>2201</v>
      </c>
      <c r="E635" s="43" t="s">
        <v>2200</v>
      </c>
    </row>
    <row r="636" spans="1:5" x14ac:dyDescent="0.25">
      <c r="A636" s="44" t="s">
        <v>2202</v>
      </c>
      <c r="B636" s="45" t="s">
        <v>1027</v>
      </c>
      <c r="C636" s="46" t="s">
        <v>1034</v>
      </c>
      <c r="D636" s="68" t="s">
        <v>2203</v>
      </c>
      <c r="E636" s="48" t="s">
        <v>2202</v>
      </c>
    </row>
    <row r="637" spans="1:5" x14ac:dyDescent="0.25">
      <c r="A637" s="61" t="s">
        <v>2204</v>
      </c>
      <c r="B637" s="62" t="s">
        <v>1027</v>
      </c>
      <c r="C637" s="63" t="s">
        <v>1037</v>
      </c>
      <c r="D637" s="52" t="s">
        <v>2205</v>
      </c>
      <c r="E637" s="64" t="s">
        <v>2204</v>
      </c>
    </row>
    <row r="638" spans="1:5" x14ac:dyDescent="0.25">
      <c r="A638" s="54" t="s">
        <v>2206</v>
      </c>
      <c r="B638" s="55" t="s">
        <v>1027</v>
      </c>
      <c r="C638" s="56" t="s">
        <v>1040</v>
      </c>
      <c r="D638" s="57" t="s">
        <v>2207</v>
      </c>
      <c r="E638" s="58" t="s">
        <v>2206</v>
      </c>
    </row>
    <row r="639" spans="1:5" x14ac:dyDescent="0.25">
      <c r="A639" s="54" t="s">
        <v>2208</v>
      </c>
      <c r="B639" s="55" t="s">
        <v>1027</v>
      </c>
      <c r="C639" s="56" t="s">
        <v>1040</v>
      </c>
      <c r="D639" s="57" t="s">
        <v>2209</v>
      </c>
      <c r="E639" s="58" t="s">
        <v>2208</v>
      </c>
    </row>
    <row r="640" spans="1:5" ht="24" x14ac:dyDescent="0.25">
      <c r="A640" s="54" t="s">
        <v>2210</v>
      </c>
      <c r="B640" s="55" t="s">
        <v>1027</v>
      </c>
      <c r="C640" s="56" t="s">
        <v>1040</v>
      </c>
      <c r="D640" s="57" t="s">
        <v>2211</v>
      </c>
      <c r="E640" s="58" t="s">
        <v>2210</v>
      </c>
    </row>
    <row r="641" spans="1:5" x14ac:dyDescent="0.25">
      <c r="A641" s="54" t="s">
        <v>2212</v>
      </c>
      <c r="B641" s="55" t="s">
        <v>1027</v>
      </c>
      <c r="C641" s="56" t="s">
        <v>1040</v>
      </c>
      <c r="D641" s="57" t="s">
        <v>2213</v>
      </c>
      <c r="E641" s="58" t="s">
        <v>2212</v>
      </c>
    </row>
    <row r="642" spans="1:5" x14ac:dyDescent="0.25">
      <c r="A642" s="54" t="s">
        <v>2214</v>
      </c>
      <c r="B642" s="55" t="s">
        <v>1027</v>
      </c>
      <c r="C642" s="56" t="s">
        <v>1040</v>
      </c>
      <c r="D642" s="57" t="s">
        <v>2215</v>
      </c>
      <c r="E642" s="58" t="s">
        <v>2214</v>
      </c>
    </row>
    <row r="643" spans="1:5" x14ac:dyDescent="0.25">
      <c r="A643" s="54" t="s">
        <v>2216</v>
      </c>
      <c r="B643" s="55" t="s">
        <v>1027</v>
      </c>
      <c r="C643" s="56" t="s">
        <v>1040</v>
      </c>
      <c r="D643" s="57" t="s">
        <v>2217</v>
      </c>
      <c r="E643" s="58" t="s">
        <v>2216</v>
      </c>
    </row>
    <row r="644" spans="1:5" x14ac:dyDescent="0.25">
      <c r="A644" s="54" t="s">
        <v>2218</v>
      </c>
      <c r="B644" s="55" t="s">
        <v>1027</v>
      </c>
      <c r="C644" s="56" t="s">
        <v>1040</v>
      </c>
      <c r="D644" s="57" t="s">
        <v>2219</v>
      </c>
      <c r="E644" s="58" t="s">
        <v>2218</v>
      </c>
    </row>
    <row r="645" spans="1:5" ht="24" x14ac:dyDescent="0.25">
      <c r="A645" s="54" t="s">
        <v>2220</v>
      </c>
      <c r="B645" s="55" t="s">
        <v>1027</v>
      </c>
      <c r="C645" s="56" t="s">
        <v>1040</v>
      </c>
      <c r="D645" s="57" t="s">
        <v>2221</v>
      </c>
      <c r="E645" s="58" t="s">
        <v>2220</v>
      </c>
    </row>
    <row r="646" spans="1:5" x14ac:dyDescent="0.25">
      <c r="A646" s="54" t="s">
        <v>2222</v>
      </c>
      <c r="B646" s="55" t="s">
        <v>1027</v>
      </c>
      <c r="C646" s="56" t="s">
        <v>1040</v>
      </c>
      <c r="D646" s="57" t="s">
        <v>2223</v>
      </c>
      <c r="E646" s="58" t="s">
        <v>2222</v>
      </c>
    </row>
    <row r="647" spans="1:5" x14ac:dyDescent="0.25">
      <c r="A647" s="54" t="s">
        <v>2224</v>
      </c>
      <c r="B647" s="55" t="s">
        <v>1027</v>
      </c>
      <c r="C647" s="56" t="s">
        <v>1040</v>
      </c>
      <c r="D647" s="57" t="s">
        <v>2225</v>
      </c>
      <c r="E647" s="58" t="s">
        <v>2224</v>
      </c>
    </row>
    <row r="648" spans="1:5" ht="24" x14ac:dyDescent="0.25">
      <c r="A648" s="54" t="s">
        <v>2226</v>
      </c>
      <c r="B648" s="55" t="s">
        <v>1027</v>
      </c>
      <c r="C648" s="56" t="s">
        <v>1040</v>
      </c>
      <c r="D648" s="57" t="s">
        <v>2227</v>
      </c>
      <c r="E648" s="58" t="s">
        <v>2226</v>
      </c>
    </row>
    <row r="649" spans="1:5" ht="24" x14ac:dyDescent="0.25">
      <c r="A649" s="54" t="s">
        <v>2228</v>
      </c>
      <c r="B649" s="55" t="s">
        <v>1027</v>
      </c>
      <c r="C649" s="56" t="s">
        <v>1040</v>
      </c>
      <c r="D649" s="57" t="s">
        <v>2229</v>
      </c>
      <c r="E649" s="58" t="s">
        <v>2228</v>
      </c>
    </row>
    <row r="650" spans="1:5" x14ac:dyDescent="0.25">
      <c r="A650" s="54" t="s">
        <v>2230</v>
      </c>
      <c r="B650" s="55" t="s">
        <v>1027</v>
      </c>
      <c r="C650" s="56" t="s">
        <v>1040</v>
      </c>
      <c r="D650" s="57" t="s">
        <v>2231</v>
      </c>
      <c r="E650" s="58" t="s">
        <v>2230</v>
      </c>
    </row>
    <row r="651" spans="1:5" x14ac:dyDescent="0.25">
      <c r="A651" s="61" t="s">
        <v>2232</v>
      </c>
      <c r="B651" s="62" t="s">
        <v>1027</v>
      </c>
      <c r="C651" s="63" t="s">
        <v>1037</v>
      </c>
      <c r="D651" s="52" t="s">
        <v>2233</v>
      </c>
      <c r="E651" s="64" t="s">
        <v>2232</v>
      </c>
    </row>
    <row r="652" spans="1:5" x14ac:dyDescent="0.25">
      <c r="A652" s="54" t="s">
        <v>2234</v>
      </c>
      <c r="B652" s="55" t="s">
        <v>1027</v>
      </c>
      <c r="C652" s="56" t="s">
        <v>1040</v>
      </c>
      <c r="D652" s="57" t="s">
        <v>2235</v>
      </c>
      <c r="E652" s="58" t="s">
        <v>2234</v>
      </c>
    </row>
    <row r="653" spans="1:5" x14ac:dyDescent="0.25">
      <c r="A653" s="54" t="s">
        <v>2236</v>
      </c>
      <c r="B653" s="55" t="s">
        <v>1027</v>
      </c>
      <c r="C653" s="56" t="s">
        <v>1040</v>
      </c>
      <c r="D653" s="57" t="s">
        <v>2237</v>
      </c>
      <c r="E653" s="58" t="s">
        <v>2236</v>
      </c>
    </row>
    <row r="654" spans="1:5" x14ac:dyDescent="0.25">
      <c r="A654" s="54" t="s">
        <v>2238</v>
      </c>
      <c r="B654" s="55" t="s">
        <v>1027</v>
      </c>
      <c r="C654" s="56" t="s">
        <v>1040</v>
      </c>
      <c r="D654" s="57" t="s">
        <v>2239</v>
      </c>
      <c r="E654" s="58" t="s">
        <v>2238</v>
      </c>
    </row>
    <row r="655" spans="1:5" x14ac:dyDescent="0.25">
      <c r="A655" s="54" t="s">
        <v>2240</v>
      </c>
      <c r="B655" s="55" t="s">
        <v>1027</v>
      </c>
      <c r="C655" s="56" t="s">
        <v>1040</v>
      </c>
      <c r="D655" s="57" t="s">
        <v>2241</v>
      </c>
      <c r="E655" s="58" t="s">
        <v>2240</v>
      </c>
    </row>
    <row r="656" spans="1:5" x14ac:dyDescent="0.25">
      <c r="A656" s="54" t="s">
        <v>2242</v>
      </c>
      <c r="B656" s="55" t="s">
        <v>1027</v>
      </c>
      <c r="C656" s="56" t="s">
        <v>1040</v>
      </c>
      <c r="D656" s="57" t="s">
        <v>2243</v>
      </c>
      <c r="E656" s="58" t="s">
        <v>2242</v>
      </c>
    </row>
    <row r="657" spans="1:5" x14ac:dyDescent="0.25">
      <c r="A657" s="54" t="s">
        <v>2244</v>
      </c>
      <c r="B657" s="55" t="s">
        <v>1027</v>
      </c>
      <c r="C657" s="56" t="s">
        <v>1040</v>
      </c>
      <c r="D657" s="57" t="s">
        <v>2245</v>
      </c>
      <c r="E657" s="58" t="s">
        <v>2244</v>
      </c>
    </row>
    <row r="658" spans="1:5" x14ac:dyDescent="0.25">
      <c r="A658" s="54" t="s">
        <v>2246</v>
      </c>
      <c r="B658" s="55" t="s">
        <v>1027</v>
      </c>
      <c r="C658" s="56" t="s">
        <v>1040</v>
      </c>
      <c r="D658" s="57" t="s">
        <v>2247</v>
      </c>
      <c r="E658" s="58" t="s">
        <v>2246</v>
      </c>
    </row>
    <row r="659" spans="1:5" x14ac:dyDescent="0.25">
      <c r="A659" s="54" t="s">
        <v>2248</v>
      </c>
      <c r="B659" s="55" t="s">
        <v>1027</v>
      </c>
      <c r="C659" s="56" t="s">
        <v>1040</v>
      </c>
      <c r="D659" s="57" t="s">
        <v>2249</v>
      </c>
      <c r="E659" s="58" t="s">
        <v>2248</v>
      </c>
    </row>
    <row r="660" spans="1:5" ht="24" x14ac:dyDescent="0.25">
      <c r="A660" s="54" t="s">
        <v>2250</v>
      </c>
      <c r="B660" s="55" t="s">
        <v>1027</v>
      </c>
      <c r="C660" s="56" t="s">
        <v>1040</v>
      </c>
      <c r="D660" s="57" t="s">
        <v>2251</v>
      </c>
      <c r="E660" s="58" t="s">
        <v>2250</v>
      </c>
    </row>
    <row r="661" spans="1:5" x14ac:dyDescent="0.25">
      <c r="A661" s="54" t="s">
        <v>2252</v>
      </c>
      <c r="B661" s="55" t="s">
        <v>1027</v>
      </c>
      <c r="C661" s="56" t="s">
        <v>1040</v>
      </c>
      <c r="D661" s="57" t="s">
        <v>2253</v>
      </c>
      <c r="E661" s="58" t="s">
        <v>2252</v>
      </c>
    </row>
    <row r="662" spans="1:5" x14ac:dyDescent="0.25">
      <c r="A662" s="54" t="s">
        <v>2254</v>
      </c>
      <c r="B662" s="55" t="s">
        <v>1027</v>
      </c>
      <c r="C662" s="56" t="s">
        <v>1040</v>
      </c>
      <c r="D662" s="57" t="s">
        <v>2255</v>
      </c>
      <c r="E662" s="58" t="s">
        <v>2254</v>
      </c>
    </row>
    <row r="663" spans="1:5" ht="24" x14ac:dyDescent="0.25">
      <c r="A663" s="54" t="s">
        <v>2256</v>
      </c>
      <c r="B663" s="55" t="s">
        <v>1027</v>
      </c>
      <c r="C663" s="56" t="s">
        <v>1040</v>
      </c>
      <c r="D663" s="57" t="s">
        <v>2257</v>
      </c>
      <c r="E663" s="58" t="s">
        <v>2256</v>
      </c>
    </row>
    <row r="664" spans="1:5" x14ac:dyDescent="0.25">
      <c r="A664" s="54" t="s">
        <v>2258</v>
      </c>
      <c r="B664" s="55" t="s">
        <v>1027</v>
      </c>
      <c r="C664" s="56" t="s">
        <v>1040</v>
      </c>
      <c r="D664" s="57" t="s">
        <v>2259</v>
      </c>
      <c r="E664" s="58" t="s">
        <v>2258</v>
      </c>
    </row>
    <row r="665" spans="1:5" ht="24" x14ac:dyDescent="0.25">
      <c r="A665" s="54" t="s">
        <v>2260</v>
      </c>
      <c r="B665" s="55" t="s">
        <v>1027</v>
      </c>
      <c r="C665" s="56" t="s">
        <v>1040</v>
      </c>
      <c r="D665" s="57" t="s">
        <v>2261</v>
      </c>
      <c r="E665" s="58" t="s">
        <v>2260</v>
      </c>
    </row>
    <row r="666" spans="1:5" ht="24" x14ac:dyDescent="0.25">
      <c r="A666" s="54" t="s">
        <v>2262</v>
      </c>
      <c r="B666" s="55" t="s">
        <v>1027</v>
      </c>
      <c r="C666" s="56" t="s">
        <v>1040</v>
      </c>
      <c r="D666" s="57" t="s">
        <v>2263</v>
      </c>
      <c r="E666" s="58" t="s">
        <v>2262</v>
      </c>
    </row>
    <row r="667" spans="1:5" ht="24" x14ac:dyDescent="0.25">
      <c r="A667" s="54" t="s">
        <v>2264</v>
      </c>
      <c r="B667" s="55" t="s">
        <v>1027</v>
      </c>
      <c r="C667" s="56" t="s">
        <v>1040</v>
      </c>
      <c r="D667" s="57" t="s">
        <v>2265</v>
      </c>
      <c r="E667" s="58" t="s">
        <v>2264</v>
      </c>
    </row>
    <row r="668" spans="1:5" ht="24" x14ac:dyDescent="0.25">
      <c r="A668" s="54" t="s">
        <v>2266</v>
      </c>
      <c r="B668" s="55" t="s">
        <v>1027</v>
      </c>
      <c r="C668" s="56" t="s">
        <v>1040</v>
      </c>
      <c r="D668" s="57" t="s">
        <v>2267</v>
      </c>
      <c r="E668" s="58" t="s">
        <v>2266</v>
      </c>
    </row>
    <row r="669" spans="1:5" x14ac:dyDescent="0.25">
      <c r="A669" s="54" t="s">
        <v>2268</v>
      </c>
      <c r="B669" s="55" t="s">
        <v>1027</v>
      </c>
      <c r="C669" s="56" t="s">
        <v>1040</v>
      </c>
      <c r="D669" s="57" t="s">
        <v>2269</v>
      </c>
      <c r="E669" s="58" t="s">
        <v>2268</v>
      </c>
    </row>
    <row r="670" spans="1:5" ht="24" x14ac:dyDescent="0.25">
      <c r="A670" s="54" t="s">
        <v>2270</v>
      </c>
      <c r="B670" s="55" t="s">
        <v>1027</v>
      </c>
      <c r="C670" s="56" t="s">
        <v>1040</v>
      </c>
      <c r="D670" s="57" t="s">
        <v>2271</v>
      </c>
      <c r="E670" s="58" t="s">
        <v>2270</v>
      </c>
    </row>
    <row r="671" spans="1:5" x14ac:dyDescent="0.25">
      <c r="A671" s="54" t="s">
        <v>2272</v>
      </c>
      <c r="B671" s="55" t="s">
        <v>1027</v>
      </c>
      <c r="C671" s="56" t="s">
        <v>1040</v>
      </c>
      <c r="D671" s="57" t="s">
        <v>2273</v>
      </c>
      <c r="E671" s="58" t="s">
        <v>2272</v>
      </c>
    </row>
    <row r="672" spans="1:5" x14ac:dyDescent="0.25">
      <c r="A672" s="61" t="s">
        <v>2274</v>
      </c>
      <c r="B672" s="62" t="s">
        <v>1027</v>
      </c>
      <c r="C672" s="63" t="s">
        <v>1037</v>
      </c>
      <c r="D672" s="52" t="s">
        <v>2275</v>
      </c>
      <c r="E672" s="64" t="s">
        <v>2274</v>
      </c>
    </row>
    <row r="673" spans="1:5" x14ac:dyDescent="0.25">
      <c r="A673" s="54" t="s">
        <v>2276</v>
      </c>
      <c r="B673" s="55" t="s">
        <v>1027</v>
      </c>
      <c r="C673" s="56" t="s">
        <v>1040</v>
      </c>
      <c r="D673" s="57" t="s">
        <v>2277</v>
      </c>
      <c r="E673" s="58" t="s">
        <v>2276</v>
      </c>
    </row>
    <row r="674" spans="1:5" x14ac:dyDescent="0.25">
      <c r="A674" s="54" t="s">
        <v>2278</v>
      </c>
      <c r="B674" s="55" t="s">
        <v>1027</v>
      </c>
      <c r="C674" s="56" t="s">
        <v>1040</v>
      </c>
      <c r="D674" s="57" t="s">
        <v>2279</v>
      </c>
      <c r="E674" s="58" t="s">
        <v>2278</v>
      </c>
    </row>
    <row r="675" spans="1:5" x14ac:dyDescent="0.25">
      <c r="A675" s="54" t="s">
        <v>2280</v>
      </c>
      <c r="B675" s="55" t="s">
        <v>1027</v>
      </c>
      <c r="C675" s="56" t="s">
        <v>1040</v>
      </c>
      <c r="D675" s="57" t="s">
        <v>2281</v>
      </c>
      <c r="E675" s="58" t="s">
        <v>2280</v>
      </c>
    </row>
    <row r="676" spans="1:5" x14ac:dyDescent="0.25">
      <c r="A676" s="61" t="s">
        <v>2282</v>
      </c>
      <c r="B676" s="62" t="s">
        <v>1027</v>
      </c>
      <c r="C676" s="63" t="s">
        <v>1037</v>
      </c>
      <c r="D676" s="52" t="s">
        <v>2283</v>
      </c>
      <c r="E676" s="64" t="s">
        <v>2282</v>
      </c>
    </row>
    <row r="677" spans="1:5" ht="24" x14ac:dyDescent="0.25">
      <c r="A677" s="54" t="s">
        <v>2284</v>
      </c>
      <c r="B677" s="55" t="s">
        <v>1027</v>
      </c>
      <c r="C677" s="56" t="s">
        <v>1040</v>
      </c>
      <c r="D677" s="57" t="s">
        <v>2285</v>
      </c>
      <c r="E677" s="58" t="s">
        <v>2284</v>
      </c>
    </row>
    <row r="678" spans="1:5" x14ac:dyDescent="0.25">
      <c r="A678" s="44" t="s">
        <v>2286</v>
      </c>
      <c r="B678" s="45" t="s">
        <v>1027</v>
      </c>
      <c r="C678" s="46" t="s">
        <v>1034</v>
      </c>
      <c r="D678" s="68" t="s">
        <v>2287</v>
      </c>
      <c r="E678" s="48" t="s">
        <v>2286</v>
      </c>
    </row>
    <row r="679" spans="1:5" x14ac:dyDescent="0.25">
      <c r="A679" s="61" t="s">
        <v>2288</v>
      </c>
      <c r="B679" s="62" t="s">
        <v>1027</v>
      </c>
      <c r="C679" s="63" t="s">
        <v>1037</v>
      </c>
      <c r="D679" s="52" t="s">
        <v>2289</v>
      </c>
      <c r="E679" s="64" t="s">
        <v>2288</v>
      </c>
    </row>
    <row r="680" spans="1:5" x14ac:dyDescent="0.25">
      <c r="A680" s="54" t="s">
        <v>2290</v>
      </c>
      <c r="B680" s="55" t="s">
        <v>1027</v>
      </c>
      <c r="C680" s="56" t="s">
        <v>1040</v>
      </c>
      <c r="D680" s="57" t="s">
        <v>2289</v>
      </c>
      <c r="E680" s="58" t="s">
        <v>2290</v>
      </c>
    </row>
    <row r="681" spans="1:5" x14ac:dyDescent="0.25">
      <c r="A681" s="61" t="s">
        <v>2291</v>
      </c>
      <c r="B681" s="62" t="s">
        <v>1027</v>
      </c>
      <c r="C681" s="63" t="s">
        <v>1037</v>
      </c>
      <c r="D681" s="52" t="s">
        <v>2292</v>
      </c>
      <c r="E681" s="64" t="s">
        <v>2291</v>
      </c>
    </row>
    <row r="682" spans="1:5" x14ac:dyDescent="0.25">
      <c r="A682" s="54" t="s">
        <v>2293</v>
      </c>
      <c r="B682" s="55" t="s">
        <v>1027</v>
      </c>
      <c r="C682" s="56" t="s">
        <v>1040</v>
      </c>
      <c r="D682" s="57" t="s">
        <v>2292</v>
      </c>
      <c r="E682" s="58" t="s">
        <v>2293</v>
      </c>
    </row>
    <row r="683" spans="1:5" x14ac:dyDescent="0.25">
      <c r="A683" s="61" t="s">
        <v>2294</v>
      </c>
      <c r="B683" s="62" t="s">
        <v>1027</v>
      </c>
      <c r="C683" s="63" t="s">
        <v>1037</v>
      </c>
      <c r="D683" s="52" t="s">
        <v>2295</v>
      </c>
      <c r="E683" s="64" t="s">
        <v>2294</v>
      </c>
    </row>
    <row r="684" spans="1:5" x14ac:dyDescent="0.25">
      <c r="A684" s="54" t="s">
        <v>2296</v>
      </c>
      <c r="B684" s="55" t="s">
        <v>1027</v>
      </c>
      <c r="C684" s="56" t="s">
        <v>1040</v>
      </c>
      <c r="D684" s="57" t="s">
        <v>2295</v>
      </c>
      <c r="E684" s="58" t="s">
        <v>2296</v>
      </c>
    </row>
    <row r="685" spans="1:5" x14ac:dyDescent="0.25">
      <c r="A685" s="44" t="s">
        <v>2297</v>
      </c>
      <c r="B685" s="45" t="s">
        <v>1027</v>
      </c>
      <c r="C685" s="46" t="s">
        <v>1034</v>
      </c>
      <c r="D685" s="68" t="s">
        <v>2298</v>
      </c>
      <c r="E685" s="48" t="s">
        <v>2297</v>
      </c>
    </row>
    <row r="686" spans="1:5" x14ac:dyDescent="0.25">
      <c r="A686" s="61" t="s">
        <v>2299</v>
      </c>
      <c r="B686" s="62" t="s">
        <v>1027</v>
      </c>
      <c r="C686" s="63" t="s">
        <v>1037</v>
      </c>
      <c r="D686" s="52" t="s">
        <v>2300</v>
      </c>
      <c r="E686" s="64" t="s">
        <v>2299</v>
      </c>
    </row>
    <row r="687" spans="1:5" x14ac:dyDescent="0.25">
      <c r="A687" s="54" t="s">
        <v>2301</v>
      </c>
      <c r="B687" s="55" t="s">
        <v>1027</v>
      </c>
      <c r="C687" s="56" t="s">
        <v>1040</v>
      </c>
      <c r="D687" s="57" t="s">
        <v>2300</v>
      </c>
      <c r="E687" s="58" t="s">
        <v>2301</v>
      </c>
    </row>
    <row r="688" spans="1:5" x14ac:dyDescent="0.25">
      <c r="A688" s="61" t="s">
        <v>2302</v>
      </c>
      <c r="B688" s="62" t="s">
        <v>1027</v>
      </c>
      <c r="C688" s="63" t="s">
        <v>1037</v>
      </c>
      <c r="D688" s="52" t="s">
        <v>2303</v>
      </c>
      <c r="E688" s="64" t="s">
        <v>2302</v>
      </c>
    </row>
    <row r="689" spans="1:5" x14ac:dyDescent="0.25">
      <c r="A689" s="54" t="s">
        <v>2304</v>
      </c>
      <c r="B689" s="55" t="s">
        <v>1027</v>
      </c>
      <c r="C689" s="56" t="s">
        <v>1040</v>
      </c>
      <c r="D689" s="57" t="s">
        <v>2303</v>
      </c>
      <c r="E689" s="58" t="s">
        <v>2304</v>
      </c>
    </row>
    <row r="690" spans="1:5" x14ac:dyDescent="0.25">
      <c r="A690" s="44" t="s">
        <v>2305</v>
      </c>
      <c r="B690" s="45" t="s">
        <v>1027</v>
      </c>
      <c r="C690" s="46" t="s">
        <v>1034</v>
      </c>
      <c r="D690" s="68" t="s">
        <v>2306</v>
      </c>
      <c r="E690" s="48" t="s">
        <v>2305</v>
      </c>
    </row>
    <row r="691" spans="1:5" x14ac:dyDescent="0.25">
      <c r="A691" s="61" t="s">
        <v>2307</v>
      </c>
      <c r="B691" s="62" t="s">
        <v>1027</v>
      </c>
      <c r="C691" s="63" t="s">
        <v>1037</v>
      </c>
      <c r="D691" s="52" t="s">
        <v>2308</v>
      </c>
      <c r="E691" s="64" t="s">
        <v>2307</v>
      </c>
    </row>
    <row r="692" spans="1:5" x14ac:dyDescent="0.25">
      <c r="A692" s="54" t="s">
        <v>2309</v>
      </c>
      <c r="B692" s="55" t="s">
        <v>1027</v>
      </c>
      <c r="C692" s="56" t="s">
        <v>1040</v>
      </c>
      <c r="D692" s="57" t="s">
        <v>2310</v>
      </c>
      <c r="E692" s="58" t="s">
        <v>2309</v>
      </c>
    </row>
    <row r="693" spans="1:5" x14ac:dyDescent="0.25">
      <c r="A693" s="54" t="s">
        <v>2311</v>
      </c>
      <c r="B693" s="55" t="s">
        <v>1027</v>
      </c>
      <c r="C693" s="56" t="s">
        <v>1040</v>
      </c>
      <c r="D693" s="57" t="s">
        <v>2312</v>
      </c>
      <c r="E693" s="58" t="s">
        <v>2311</v>
      </c>
    </row>
    <row r="694" spans="1:5" ht="24" x14ac:dyDescent="0.25">
      <c r="A694" s="54" t="s">
        <v>2313</v>
      </c>
      <c r="B694" s="55" t="s">
        <v>1027</v>
      </c>
      <c r="C694" s="56" t="s">
        <v>1040</v>
      </c>
      <c r="D694" s="57" t="s">
        <v>2314</v>
      </c>
      <c r="E694" s="58" t="s">
        <v>2313</v>
      </c>
    </row>
    <row r="695" spans="1:5" x14ac:dyDescent="0.25">
      <c r="A695" s="54" t="s">
        <v>2315</v>
      </c>
      <c r="B695" s="55" t="s">
        <v>1027</v>
      </c>
      <c r="C695" s="56" t="s">
        <v>1040</v>
      </c>
      <c r="D695" s="57" t="s">
        <v>2316</v>
      </c>
      <c r="E695" s="58" t="s">
        <v>2315</v>
      </c>
    </row>
    <row r="696" spans="1:5" ht="24" x14ac:dyDescent="0.25">
      <c r="A696" s="54" t="s">
        <v>2317</v>
      </c>
      <c r="B696" s="55" t="s">
        <v>1027</v>
      </c>
      <c r="C696" s="56" t="s">
        <v>1040</v>
      </c>
      <c r="D696" s="57" t="s">
        <v>2318</v>
      </c>
      <c r="E696" s="58" t="s">
        <v>2317</v>
      </c>
    </row>
    <row r="697" spans="1:5" x14ac:dyDescent="0.25">
      <c r="A697" s="54" t="s">
        <v>2319</v>
      </c>
      <c r="B697" s="55" t="s">
        <v>1027</v>
      </c>
      <c r="C697" s="56" t="s">
        <v>1040</v>
      </c>
      <c r="D697" s="57" t="s">
        <v>2320</v>
      </c>
      <c r="E697" s="58" t="s">
        <v>2319</v>
      </c>
    </row>
    <row r="698" spans="1:5" x14ac:dyDescent="0.25">
      <c r="A698" s="54" t="s">
        <v>2321</v>
      </c>
      <c r="B698" s="55" t="s">
        <v>1027</v>
      </c>
      <c r="C698" s="56" t="s">
        <v>1040</v>
      </c>
      <c r="D698" s="57" t="s">
        <v>2322</v>
      </c>
      <c r="E698" s="58" t="s">
        <v>2321</v>
      </c>
    </row>
    <row r="699" spans="1:5" ht="24" x14ac:dyDescent="0.25">
      <c r="A699" s="54" t="s">
        <v>2323</v>
      </c>
      <c r="B699" s="55" t="s">
        <v>1027</v>
      </c>
      <c r="C699" s="56" t="s">
        <v>1040</v>
      </c>
      <c r="D699" s="57" t="s">
        <v>2324</v>
      </c>
      <c r="E699" s="58" t="s">
        <v>2323</v>
      </c>
    </row>
    <row r="700" spans="1:5" x14ac:dyDescent="0.25">
      <c r="A700" s="54" t="s">
        <v>2325</v>
      </c>
      <c r="B700" s="55" t="s">
        <v>1027</v>
      </c>
      <c r="C700" s="56" t="s">
        <v>1040</v>
      </c>
      <c r="D700" s="57" t="s">
        <v>2326</v>
      </c>
      <c r="E700" s="58" t="s">
        <v>2325</v>
      </c>
    </row>
    <row r="701" spans="1:5" x14ac:dyDescent="0.25">
      <c r="A701" s="54" t="s">
        <v>2327</v>
      </c>
      <c r="B701" s="55" t="s">
        <v>1027</v>
      </c>
      <c r="C701" s="56" t="s">
        <v>1040</v>
      </c>
      <c r="D701" s="57" t="s">
        <v>2328</v>
      </c>
      <c r="E701" s="58" t="s">
        <v>2327</v>
      </c>
    </row>
    <row r="702" spans="1:5" ht="24" x14ac:dyDescent="0.25">
      <c r="A702" s="54" t="s">
        <v>2329</v>
      </c>
      <c r="B702" s="55" t="s">
        <v>1027</v>
      </c>
      <c r="C702" s="56" t="s">
        <v>1040</v>
      </c>
      <c r="D702" s="57" t="s">
        <v>2330</v>
      </c>
      <c r="E702" s="58" t="s">
        <v>2329</v>
      </c>
    </row>
    <row r="703" spans="1:5" ht="24" x14ac:dyDescent="0.25">
      <c r="A703" s="54" t="s">
        <v>2331</v>
      </c>
      <c r="B703" s="55" t="s">
        <v>1027</v>
      </c>
      <c r="C703" s="56" t="s">
        <v>1040</v>
      </c>
      <c r="D703" s="57" t="s">
        <v>2332</v>
      </c>
      <c r="E703" s="58" t="s">
        <v>2331</v>
      </c>
    </row>
    <row r="704" spans="1:5" x14ac:dyDescent="0.25">
      <c r="A704" s="54" t="s">
        <v>2333</v>
      </c>
      <c r="B704" s="55" t="s">
        <v>1027</v>
      </c>
      <c r="C704" s="56" t="s">
        <v>1040</v>
      </c>
      <c r="D704" s="57" t="s">
        <v>2334</v>
      </c>
      <c r="E704" s="58" t="s">
        <v>2333</v>
      </c>
    </row>
    <row r="705" spans="1:5" x14ac:dyDescent="0.25">
      <c r="A705" s="61" t="s">
        <v>2335</v>
      </c>
      <c r="B705" s="62" t="s">
        <v>1027</v>
      </c>
      <c r="C705" s="63" t="s">
        <v>1037</v>
      </c>
      <c r="D705" s="52" t="s">
        <v>2336</v>
      </c>
      <c r="E705" s="64" t="s">
        <v>2335</v>
      </c>
    </row>
    <row r="706" spans="1:5" x14ac:dyDescent="0.25">
      <c r="A706" s="54" t="s">
        <v>2337</v>
      </c>
      <c r="B706" s="55" t="s">
        <v>1027</v>
      </c>
      <c r="C706" s="56" t="s">
        <v>1040</v>
      </c>
      <c r="D706" s="57" t="s">
        <v>2338</v>
      </c>
      <c r="E706" s="58" t="s">
        <v>2337</v>
      </c>
    </row>
    <row r="707" spans="1:5" x14ac:dyDescent="0.25">
      <c r="A707" s="54" t="s">
        <v>2339</v>
      </c>
      <c r="B707" s="55" t="s">
        <v>1027</v>
      </c>
      <c r="C707" s="56" t="s">
        <v>1040</v>
      </c>
      <c r="D707" s="57" t="s">
        <v>2340</v>
      </c>
      <c r="E707" s="58" t="s">
        <v>2339</v>
      </c>
    </row>
    <row r="708" spans="1:5" x14ac:dyDescent="0.25">
      <c r="A708" s="54" t="s">
        <v>2341</v>
      </c>
      <c r="B708" s="55" t="s">
        <v>1027</v>
      </c>
      <c r="C708" s="56" t="s">
        <v>1040</v>
      </c>
      <c r="D708" s="57" t="s">
        <v>2342</v>
      </c>
      <c r="E708" s="58" t="s">
        <v>2341</v>
      </c>
    </row>
    <row r="709" spans="1:5" x14ac:dyDescent="0.25">
      <c r="A709" s="54" t="s">
        <v>2343</v>
      </c>
      <c r="B709" s="55" t="s">
        <v>1027</v>
      </c>
      <c r="C709" s="56" t="s">
        <v>1040</v>
      </c>
      <c r="D709" s="57" t="s">
        <v>2344</v>
      </c>
      <c r="E709" s="58" t="s">
        <v>2343</v>
      </c>
    </row>
    <row r="710" spans="1:5" x14ac:dyDescent="0.25">
      <c r="A710" s="54" t="s">
        <v>2345</v>
      </c>
      <c r="B710" s="55" t="s">
        <v>1027</v>
      </c>
      <c r="C710" s="56" t="s">
        <v>1040</v>
      </c>
      <c r="D710" s="57" t="s">
        <v>2346</v>
      </c>
      <c r="E710" s="58" t="s">
        <v>2345</v>
      </c>
    </row>
    <row r="711" spans="1:5" x14ac:dyDescent="0.25">
      <c r="A711" s="54" t="s">
        <v>2347</v>
      </c>
      <c r="B711" s="55" t="s">
        <v>1027</v>
      </c>
      <c r="C711" s="56" t="s">
        <v>1040</v>
      </c>
      <c r="D711" s="57" t="s">
        <v>2348</v>
      </c>
      <c r="E711" s="58" t="s">
        <v>2347</v>
      </c>
    </row>
    <row r="712" spans="1:5" x14ac:dyDescent="0.25">
      <c r="A712" s="54" t="s">
        <v>2349</v>
      </c>
      <c r="B712" s="55" t="s">
        <v>1027</v>
      </c>
      <c r="C712" s="56" t="s">
        <v>1040</v>
      </c>
      <c r="D712" s="57" t="s">
        <v>2350</v>
      </c>
      <c r="E712" s="58" t="s">
        <v>2349</v>
      </c>
    </row>
    <row r="713" spans="1:5" x14ac:dyDescent="0.25">
      <c r="A713" s="54" t="s">
        <v>2351</v>
      </c>
      <c r="B713" s="55" t="s">
        <v>1027</v>
      </c>
      <c r="C713" s="56" t="s">
        <v>1040</v>
      </c>
      <c r="D713" s="57" t="s">
        <v>2352</v>
      </c>
      <c r="E713" s="58" t="s">
        <v>2351</v>
      </c>
    </row>
    <row r="714" spans="1:5" ht="24" x14ac:dyDescent="0.25">
      <c r="A714" s="54" t="s">
        <v>2353</v>
      </c>
      <c r="B714" s="55" t="s">
        <v>1027</v>
      </c>
      <c r="C714" s="56" t="s">
        <v>1040</v>
      </c>
      <c r="D714" s="57" t="s">
        <v>2354</v>
      </c>
      <c r="E714" s="58" t="s">
        <v>2353</v>
      </c>
    </row>
    <row r="715" spans="1:5" x14ac:dyDescent="0.25">
      <c r="A715" s="54" t="s">
        <v>2355</v>
      </c>
      <c r="B715" s="55" t="s">
        <v>1027</v>
      </c>
      <c r="C715" s="56" t="s">
        <v>1040</v>
      </c>
      <c r="D715" s="57" t="s">
        <v>2356</v>
      </c>
      <c r="E715" s="58" t="s">
        <v>2355</v>
      </c>
    </row>
    <row r="716" spans="1:5" x14ac:dyDescent="0.25">
      <c r="A716" s="54" t="s">
        <v>2357</v>
      </c>
      <c r="B716" s="55" t="s">
        <v>1027</v>
      </c>
      <c r="C716" s="56" t="s">
        <v>1040</v>
      </c>
      <c r="D716" s="57" t="s">
        <v>2358</v>
      </c>
      <c r="E716" s="58" t="s">
        <v>2357</v>
      </c>
    </row>
    <row r="717" spans="1:5" ht="24" x14ac:dyDescent="0.25">
      <c r="A717" s="54" t="s">
        <v>2359</v>
      </c>
      <c r="B717" s="55" t="s">
        <v>1027</v>
      </c>
      <c r="C717" s="56" t="s">
        <v>1040</v>
      </c>
      <c r="D717" s="57" t="s">
        <v>2360</v>
      </c>
      <c r="E717" s="58" t="s">
        <v>2359</v>
      </c>
    </row>
    <row r="718" spans="1:5" x14ac:dyDescent="0.25">
      <c r="A718" s="54" t="s">
        <v>2361</v>
      </c>
      <c r="B718" s="55" t="s">
        <v>1027</v>
      </c>
      <c r="C718" s="56" t="s">
        <v>1040</v>
      </c>
      <c r="D718" s="57" t="s">
        <v>2362</v>
      </c>
      <c r="E718" s="58" t="s">
        <v>2361</v>
      </c>
    </row>
    <row r="719" spans="1:5" ht="24" x14ac:dyDescent="0.25">
      <c r="A719" s="54" t="s">
        <v>2363</v>
      </c>
      <c r="B719" s="55" t="s">
        <v>1027</v>
      </c>
      <c r="C719" s="56" t="s">
        <v>1040</v>
      </c>
      <c r="D719" s="57" t="s">
        <v>2364</v>
      </c>
      <c r="E719" s="58" t="s">
        <v>2363</v>
      </c>
    </row>
    <row r="720" spans="1:5" ht="24" x14ac:dyDescent="0.25">
      <c r="A720" s="54" t="s">
        <v>2365</v>
      </c>
      <c r="B720" s="55" t="s">
        <v>1027</v>
      </c>
      <c r="C720" s="56" t="s">
        <v>1040</v>
      </c>
      <c r="D720" s="57" t="s">
        <v>2366</v>
      </c>
      <c r="E720" s="58" t="s">
        <v>2365</v>
      </c>
    </row>
    <row r="721" spans="1:5" ht="24" x14ac:dyDescent="0.25">
      <c r="A721" s="54" t="s">
        <v>2367</v>
      </c>
      <c r="B721" s="55" t="s">
        <v>1027</v>
      </c>
      <c r="C721" s="56" t="s">
        <v>1040</v>
      </c>
      <c r="D721" s="57" t="s">
        <v>2368</v>
      </c>
      <c r="E721" s="58" t="s">
        <v>2367</v>
      </c>
    </row>
    <row r="722" spans="1:5" ht="24" x14ac:dyDescent="0.25">
      <c r="A722" s="54" t="s">
        <v>2369</v>
      </c>
      <c r="B722" s="55" t="s">
        <v>1027</v>
      </c>
      <c r="C722" s="56" t="s">
        <v>1040</v>
      </c>
      <c r="D722" s="57" t="s">
        <v>2370</v>
      </c>
      <c r="E722" s="58" t="s">
        <v>2369</v>
      </c>
    </row>
    <row r="723" spans="1:5" x14ac:dyDescent="0.25">
      <c r="A723" s="54" t="s">
        <v>2371</v>
      </c>
      <c r="B723" s="55" t="s">
        <v>1027</v>
      </c>
      <c r="C723" s="56" t="s">
        <v>1040</v>
      </c>
      <c r="D723" s="57" t="s">
        <v>2372</v>
      </c>
      <c r="E723" s="58" t="s">
        <v>2371</v>
      </c>
    </row>
    <row r="724" spans="1:5" ht="24" x14ac:dyDescent="0.25">
      <c r="A724" s="54" t="s">
        <v>2373</v>
      </c>
      <c r="B724" s="55" t="s">
        <v>1027</v>
      </c>
      <c r="C724" s="56" t="s">
        <v>1040</v>
      </c>
      <c r="D724" s="57" t="s">
        <v>2374</v>
      </c>
      <c r="E724" s="58" t="s">
        <v>2373</v>
      </c>
    </row>
    <row r="725" spans="1:5" x14ac:dyDescent="0.25">
      <c r="A725" s="54" t="s">
        <v>2375</v>
      </c>
      <c r="B725" s="55" t="s">
        <v>1027</v>
      </c>
      <c r="C725" s="56" t="s">
        <v>1040</v>
      </c>
      <c r="D725" s="57" t="s">
        <v>2376</v>
      </c>
      <c r="E725" s="58" t="s">
        <v>2375</v>
      </c>
    </row>
    <row r="726" spans="1:5" x14ac:dyDescent="0.25">
      <c r="A726" s="61" t="s">
        <v>2377</v>
      </c>
      <c r="B726" s="62" t="s">
        <v>1027</v>
      </c>
      <c r="C726" s="63" t="s">
        <v>1037</v>
      </c>
      <c r="D726" s="52" t="s">
        <v>2378</v>
      </c>
      <c r="E726" s="64" t="s">
        <v>2377</v>
      </c>
    </row>
    <row r="727" spans="1:5" x14ac:dyDescent="0.25">
      <c r="A727" s="54" t="s">
        <v>2379</v>
      </c>
      <c r="B727" s="55" t="s">
        <v>1027</v>
      </c>
      <c r="C727" s="56" t="s">
        <v>1040</v>
      </c>
      <c r="D727" s="57" t="s">
        <v>2380</v>
      </c>
      <c r="E727" s="58" t="s">
        <v>2379</v>
      </c>
    </row>
    <row r="728" spans="1:5" x14ac:dyDescent="0.25">
      <c r="A728" s="54" t="s">
        <v>2381</v>
      </c>
      <c r="B728" s="55" t="s">
        <v>1027</v>
      </c>
      <c r="C728" s="56" t="s">
        <v>1040</v>
      </c>
      <c r="D728" s="57" t="s">
        <v>2382</v>
      </c>
      <c r="E728" s="58" t="s">
        <v>2381</v>
      </c>
    </row>
    <row r="729" spans="1:5" x14ac:dyDescent="0.25">
      <c r="A729" s="54" t="s">
        <v>2383</v>
      </c>
      <c r="B729" s="55" t="s">
        <v>1027</v>
      </c>
      <c r="C729" s="56" t="s">
        <v>1040</v>
      </c>
      <c r="D729" s="57" t="s">
        <v>2384</v>
      </c>
      <c r="E729" s="58" t="s">
        <v>2383</v>
      </c>
    </row>
    <row r="730" spans="1:5" x14ac:dyDescent="0.25">
      <c r="A730" s="61" t="s">
        <v>2385</v>
      </c>
      <c r="B730" s="62" t="s">
        <v>1027</v>
      </c>
      <c r="C730" s="63" t="s">
        <v>1037</v>
      </c>
      <c r="D730" s="52" t="s">
        <v>2386</v>
      </c>
      <c r="E730" s="64" t="s">
        <v>2385</v>
      </c>
    </row>
    <row r="731" spans="1:5" ht="24" x14ac:dyDescent="0.25">
      <c r="A731" s="54" t="s">
        <v>2387</v>
      </c>
      <c r="B731" s="55" t="s">
        <v>1027</v>
      </c>
      <c r="C731" s="56" t="s">
        <v>1040</v>
      </c>
      <c r="D731" s="57" t="s">
        <v>2386</v>
      </c>
      <c r="E731" s="58" t="s">
        <v>2387</v>
      </c>
    </row>
    <row r="732" spans="1:5" x14ac:dyDescent="0.25">
      <c r="A732" s="44" t="s">
        <v>2388</v>
      </c>
      <c r="B732" s="45" t="s">
        <v>1027</v>
      </c>
      <c r="C732" s="46" t="s">
        <v>1034</v>
      </c>
      <c r="D732" s="68" t="s">
        <v>2389</v>
      </c>
      <c r="E732" s="48" t="s">
        <v>2388</v>
      </c>
    </row>
    <row r="733" spans="1:5" x14ac:dyDescent="0.25">
      <c r="A733" s="61" t="s">
        <v>2390</v>
      </c>
      <c r="B733" s="62" t="s">
        <v>1027</v>
      </c>
      <c r="C733" s="63" t="s">
        <v>1037</v>
      </c>
      <c r="D733" s="52" t="s">
        <v>2391</v>
      </c>
      <c r="E733" s="64" t="s">
        <v>2390</v>
      </c>
    </row>
    <row r="734" spans="1:5" x14ac:dyDescent="0.25">
      <c r="A734" s="54" t="s">
        <v>2392</v>
      </c>
      <c r="B734" s="55" t="s">
        <v>1027</v>
      </c>
      <c r="C734" s="56" t="s">
        <v>1040</v>
      </c>
      <c r="D734" s="57" t="s">
        <v>2391</v>
      </c>
      <c r="E734" s="58" t="s">
        <v>2392</v>
      </c>
    </row>
    <row r="735" spans="1:5" x14ac:dyDescent="0.25">
      <c r="A735" s="61" t="s">
        <v>2393</v>
      </c>
      <c r="B735" s="62" t="s">
        <v>1027</v>
      </c>
      <c r="C735" s="63" t="s">
        <v>1037</v>
      </c>
      <c r="D735" s="52" t="s">
        <v>2394</v>
      </c>
      <c r="E735" s="64" t="s">
        <v>2393</v>
      </c>
    </row>
    <row r="736" spans="1:5" x14ac:dyDescent="0.25">
      <c r="A736" s="54" t="s">
        <v>2395</v>
      </c>
      <c r="B736" s="55" t="s">
        <v>1027</v>
      </c>
      <c r="C736" s="56" t="s">
        <v>1040</v>
      </c>
      <c r="D736" s="57" t="s">
        <v>2394</v>
      </c>
      <c r="E736" s="58" t="s">
        <v>2395</v>
      </c>
    </row>
    <row r="737" spans="1:5" x14ac:dyDescent="0.25">
      <c r="A737" s="61" t="s">
        <v>2396</v>
      </c>
      <c r="B737" s="62" t="s">
        <v>1027</v>
      </c>
      <c r="C737" s="63" t="s">
        <v>1037</v>
      </c>
      <c r="D737" s="52" t="s">
        <v>2397</v>
      </c>
      <c r="E737" s="64" t="s">
        <v>2396</v>
      </c>
    </row>
    <row r="738" spans="1:5" x14ac:dyDescent="0.25">
      <c r="A738" s="54" t="s">
        <v>2398</v>
      </c>
      <c r="B738" s="55" t="s">
        <v>1027</v>
      </c>
      <c r="C738" s="56" t="s">
        <v>1040</v>
      </c>
      <c r="D738" s="57" t="s">
        <v>2397</v>
      </c>
      <c r="E738" s="58" t="s">
        <v>2398</v>
      </c>
    </row>
    <row r="739" spans="1:5" x14ac:dyDescent="0.25">
      <c r="A739" s="44" t="s">
        <v>2399</v>
      </c>
      <c r="B739" s="45" t="s">
        <v>1027</v>
      </c>
      <c r="C739" s="46" t="s">
        <v>1034</v>
      </c>
      <c r="D739" s="68" t="s">
        <v>2400</v>
      </c>
      <c r="E739" s="48" t="s">
        <v>2399</v>
      </c>
    </row>
    <row r="740" spans="1:5" x14ac:dyDescent="0.25">
      <c r="A740" s="61" t="s">
        <v>2401</v>
      </c>
      <c r="B740" s="62" t="s">
        <v>1027</v>
      </c>
      <c r="C740" s="63" t="s">
        <v>1037</v>
      </c>
      <c r="D740" s="52" t="s">
        <v>2402</v>
      </c>
      <c r="E740" s="64" t="s">
        <v>2401</v>
      </c>
    </row>
    <row r="741" spans="1:5" x14ac:dyDescent="0.25">
      <c r="A741" s="54" t="s">
        <v>2403</v>
      </c>
      <c r="B741" s="55" t="s">
        <v>1027</v>
      </c>
      <c r="C741" s="56" t="s">
        <v>1040</v>
      </c>
      <c r="D741" s="57" t="s">
        <v>2402</v>
      </c>
      <c r="E741" s="58" t="s">
        <v>2403</v>
      </c>
    </row>
    <row r="742" spans="1:5" x14ac:dyDescent="0.25">
      <c r="A742" s="61" t="s">
        <v>2404</v>
      </c>
      <c r="B742" s="62" t="s">
        <v>1027</v>
      </c>
      <c r="C742" s="63" t="s">
        <v>1037</v>
      </c>
      <c r="D742" s="52" t="s">
        <v>2405</v>
      </c>
      <c r="E742" s="64" t="s">
        <v>2404</v>
      </c>
    </row>
    <row r="743" spans="1:5" x14ac:dyDescent="0.25">
      <c r="A743" s="54" t="s">
        <v>2406</v>
      </c>
      <c r="B743" s="55" t="s">
        <v>1027</v>
      </c>
      <c r="C743" s="56" t="s">
        <v>1040</v>
      </c>
      <c r="D743" s="57" t="s">
        <v>2405</v>
      </c>
      <c r="E743" s="58" t="s">
        <v>2406</v>
      </c>
    </row>
    <row r="744" spans="1:5" x14ac:dyDescent="0.25">
      <c r="A744" s="44" t="s">
        <v>2407</v>
      </c>
      <c r="B744" s="45" t="s">
        <v>1027</v>
      </c>
      <c r="C744" s="46" t="s">
        <v>1034</v>
      </c>
      <c r="D744" s="68" t="s">
        <v>2408</v>
      </c>
      <c r="E744" s="48" t="s">
        <v>2407</v>
      </c>
    </row>
    <row r="745" spans="1:5" x14ac:dyDescent="0.25">
      <c r="A745" s="49" t="s">
        <v>2409</v>
      </c>
      <c r="B745" s="50" t="s">
        <v>1027</v>
      </c>
      <c r="C745" s="51" t="s">
        <v>1037</v>
      </c>
      <c r="D745" s="52" t="s">
        <v>2410</v>
      </c>
      <c r="E745" s="53" t="s">
        <v>2409</v>
      </c>
    </row>
    <row r="746" spans="1:5" x14ac:dyDescent="0.25">
      <c r="A746" s="54" t="s">
        <v>2411</v>
      </c>
      <c r="B746" s="55" t="s">
        <v>1027</v>
      </c>
      <c r="C746" s="56" t="s">
        <v>1040</v>
      </c>
      <c r="D746" s="57" t="s">
        <v>2412</v>
      </c>
      <c r="E746" s="58" t="s">
        <v>2411</v>
      </c>
    </row>
    <row r="747" spans="1:5" x14ac:dyDescent="0.25">
      <c r="A747" s="54" t="s">
        <v>2413</v>
      </c>
      <c r="B747" s="55" t="s">
        <v>1027</v>
      </c>
      <c r="C747" s="56" t="s">
        <v>1040</v>
      </c>
      <c r="D747" s="57" t="s">
        <v>2414</v>
      </c>
      <c r="E747" s="58" t="s">
        <v>2413</v>
      </c>
    </row>
    <row r="748" spans="1:5" x14ac:dyDescent="0.25">
      <c r="A748" s="54" t="s">
        <v>2415</v>
      </c>
      <c r="B748" s="55" t="s">
        <v>1027</v>
      </c>
      <c r="C748" s="56" t="s">
        <v>1040</v>
      </c>
      <c r="D748" s="57" t="s">
        <v>2416</v>
      </c>
      <c r="E748" s="58" t="s">
        <v>2415</v>
      </c>
    </row>
    <row r="749" spans="1:5" x14ac:dyDescent="0.25">
      <c r="A749" s="54" t="s">
        <v>2417</v>
      </c>
      <c r="B749" s="55" t="s">
        <v>1027</v>
      </c>
      <c r="C749" s="56" t="s">
        <v>1040</v>
      </c>
      <c r="D749" s="57" t="s">
        <v>2418</v>
      </c>
      <c r="E749" s="58" t="s">
        <v>2417</v>
      </c>
    </row>
    <row r="750" spans="1:5" x14ac:dyDescent="0.25">
      <c r="A750" s="54" t="s">
        <v>2419</v>
      </c>
      <c r="B750" s="55" t="s">
        <v>1027</v>
      </c>
      <c r="C750" s="56" t="s">
        <v>1040</v>
      </c>
      <c r="D750" s="57" t="s">
        <v>2420</v>
      </c>
      <c r="E750" s="58" t="s">
        <v>2419</v>
      </c>
    </row>
    <row r="751" spans="1:5" x14ac:dyDescent="0.25">
      <c r="A751" s="54" t="s">
        <v>2421</v>
      </c>
      <c r="B751" s="55" t="s">
        <v>1027</v>
      </c>
      <c r="C751" s="56" t="s">
        <v>1040</v>
      </c>
      <c r="D751" s="57" t="s">
        <v>2422</v>
      </c>
      <c r="E751" s="58" t="s">
        <v>2421</v>
      </c>
    </row>
    <row r="752" spans="1:5" x14ac:dyDescent="0.25">
      <c r="A752" s="54" t="s">
        <v>2423</v>
      </c>
      <c r="B752" s="55" t="s">
        <v>1027</v>
      </c>
      <c r="C752" s="56" t="s">
        <v>1040</v>
      </c>
      <c r="D752" s="57" t="s">
        <v>2424</v>
      </c>
      <c r="E752" s="58" t="s">
        <v>2423</v>
      </c>
    </row>
    <row r="753" spans="1:5" x14ac:dyDescent="0.25">
      <c r="A753" s="54" t="s">
        <v>2425</v>
      </c>
      <c r="B753" s="55" t="s">
        <v>1027</v>
      </c>
      <c r="C753" s="56" t="s">
        <v>1040</v>
      </c>
      <c r="D753" s="57" t="s">
        <v>2426</v>
      </c>
      <c r="E753" s="58" t="s">
        <v>2425</v>
      </c>
    </row>
    <row r="754" spans="1:5" x14ac:dyDescent="0.25">
      <c r="A754" s="54" t="s">
        <v>2427</v>
      </c>
      <c r="B754" s="55" t="s">
        <v>1027</v>
      </c>
      <c r="C754" s="56" t="s">
        <v>1040</v>
      </c>
      <c r="D754" s="57" t="s">
        <v>2428</v>
      </c>
      <c r="E754" s="58" t="s">
        <v>2427</v>
      </c>
    </row>
    <row r="755" spans="1:5" x14ac:dyDescent="0.25">
      <c r="A755" s="54" t="s">
        <v>2429</v>
      </c>
      <c r="B755" s="55" t="s">
        <v>1027</v>
      </c>
      <c r="C755" s="56" t="s">
        <v>1040</v>
      </c>
      <c r="D755" s="57" t="s">
        <v>2430</v>
      </c>
      <c r="E755" s="58" t="s">
        <v>2429</v>
      </c>
    </row>
    <row r="756" spans="1:5" x14ac:dyDescent="0.25">
      <c r="A756" s="54" t="s">
        <v>2431</v>
      </c>
      <c r="B756" s="55" t="s">
        <v>1027</v>
      </c>
      <c r="C756" s="56" t="s">
        <v>1040</v>
      </c>
      <c r="D756" s="57" t="s">
        <v>2432</v>
      </c>
      <c r="E756" s="58" t="s">
        <v>2431</v>
      </c>
    </row>
    <row r="757" spans="1:5" ht="24" x14ac:dyDescent="0.25">
      <c r="A757" s="54" t="s">
        <v>2433</v>
      </c>
      <c r="B757" s="55" t="s">
        <v>1027</v>
      </c>
      <c r="C757" s="56" t="s">
        <v>1040</v>
      </c>
      <c r="D757" s="57" t="s">
        <v>2434</v>
      </c>
      <c r="E757" s="58" t="s">
        <v>2433</v>
      </c>
    </row>
    <row r="758" spans="1:5" x14ac:dyDescent="0.25">
      <c r="A758" s="54" t="s">
        <v>2435</v>
      </c>
      <c r="B758" s="55" t="s">
        <v>1027</v>
      </c>
      <c r="C758" s="56" t="s">
        <v>1040</v>
      </c>
      <c r="D758" s="57" t="s">
        <v>2436</v>
      </c>
      <c r="E758" s="58" t="s">
        <v>2435</v>
      </c>
    </row>
    <row r="759" spans="1:5" x14ac:dyDescent="0.25">
      <c r="A759" s="49" t="s">
        <v>2437</v>
      </c>
      <c r="B759" s="50" t="s">
        <v>1027</v>
      </c>
      <c r="C759" s="51" t="s">
        <v>1037</v>
      </c>
      <c r="D759" s="52" t="s">
        <v>2438</v>
      </c>
      <c r="E759" s="53" t="s">
        <v>2437</v>
      </c>
    </row>
    <row r="760" spans="1:5" x14ac:dyDescent="0.25">
      <c r="A760" s="54" t="s">
        <v>2439</v>
      </c>
      <c r="B760" s="55" t="s">
        <v>1027</v>
      </c>
      <c r="C760" s="56" t="s">
        <v>1040</v>
      </c>
      <c r="D760" s="57" t="s">
        <v>2440</v>
      </c>
      <c r="E760" s="58" t="s">
        <v>2439</v>
      </c>
    </row>
    <row r="761" spans="1:5" x14ac:dyDescent="0.25">
      <c r="A761" s="54" t="s">
        <v>2441</v>
      </c>
      <c r="B761" s="55" t="s">
        <v>1027</v>
      </c>
      <c r="C761" s="56" t="s">
        <v>1040</v>
      </c>
      <c r="D761" s="57" t="s">
        <v>2442</v>
      </c>
      <c r="E761" s="58" t="s">
        <v>2441</v>
      </c>
    </row>
    <row r="762" spans="1:5" x14ac:dyDescent="0.25">
      <c r="A762" s="54" t="s">
        <v>2443</v>
      </c>
      <c r="B762" s="55" t="s">
        <v>1027</v>
      </c>
      <c r="C762" s="56" t="s">
        <v>1040</v>
      </c>
      <c r="D762" s="57" t="s">
        <v>2444</v>
      </c>
      <c r="E762" s="58" t="s">
        <v>2443</v>
      </c>
    </row>
    <row r="763" spans="1:5" x14ac:dyDescent="0.25">
      <c r="A763" s="54" t="s">
        <v>2445</v>
      </c>
      <c r="B763" s="55" t="s">
        <v>1027</v>
      </c>
      <c r="C763" s="56" t="s">
        <v>1040</v>
      </c>
      <c r="D763" s="57" t="s">
        <v>2446</v>
      </c>
      <c r="E763" s="58" t="s">
        <v>2445</v>
      </c>
    </row>
    <row r="764" spans="1:5" x14ac:dyDescent="0.25">
      <c r="A764" s="54" t="s">
        <v>2447</v>
      </c>
      <c r="B764" s="55" t="s">
        <v>1027</v>
      </c>
      <c r="C764" s="56" t="s">
        <v>1040</v>
      </c>
      <c r="D764" s="57" t="s">
        <v>2448</v>
      </c>
      <c r="E764" s="58" t="s">
        <v>2447</v>
      </c>
    </row>
    <row r="765" spans="1:5" x14ac:dyDescent="0.25">
      <c r="A765" s="54" t="s">
        <v>2449</v>
      </c>
      <c r="B765" s="55" t="s">
        <v>1027</v>
      </c>
      <c r="C765" s="56" t="s">
        <v>1040</v>
      </c>
      <c r="D765" s="57" t="s">
        <v>2450</v>
      </c>
      <c r="E765" s="58" t="s">
        <v>2449</v>
      </c>
    </row>
    <row r="766" spans="1:5" x14ac:dyDescent="0.25">
      <c r="A766" s="54" t="s">
        <v>2451</v>
      </c>
      <c r="B766" s="55" t="s">
        <v>1027</v>
      </c>
      <c r="C766" s="56" t="s">
        <v>1040</v>
      </c>
      <c r="D766" s="57" t="s">
        <v>2452</v>
      </c>
      <c r="E766" s="58" t="s">
        <v>2451</v>
      </c>
    </row>
    <row r="767" spans="1:5" x14ac:dyDescent="0.25">
      <c r="A767" s="54" t="s">
        <v>2453</v>
      </c>
      <c r="B767" s="55" t="s">
        <v>1027</v>
      </c>
      <c r="C767" s="56" t="s">
        <v>1040</v>
      </c>
      <c r="D767" s="57" t="s">
        <v>2454</v>
      </c>
      <c r="E767" s="58" t="s">
        <v>2453</v>
      </c>
    </row>
    <row r="768" spans="1:5" ht="24" x14ac:dyDescent="0.25">
      <c r="A768" s="54" t="s">
        <v>2455</v>
      </c>
      <c r="B768" s="55" t="s">
        <v>1027</v>
      </c>
      <c r="C768" s="56" t="s">
        <v>1040</v>
      </c>
      <c r="D768" s="57" t="s">
        <v>2456</v>
      </c>
      <c r="E768" s="58" t="s">
        <v>2455</v>
      </c>
    </row>
    <row r="769" spans="1:5" x14ac:dyDescent="0.25">
      <c r="A769" s="54" t="s">
        <v>2457</v>
      </c>
      <c r="B769" s="55" t="s">
        <v>1027</v>
      </c>
      <c r="C769" s="56" t="s">
        <v>1040</v>
      </c>
      <c r="D769" s="57" t="s">
        <v>2458</v>
      </c>
      <c r="E769" s="58" t="s">
        <v>2457</v>
      </c>
    </row>
    <row r="770" spans="1:5" x14ac:dyDescent="0.25">
      <c r="A770" s="54" t="s">
        <v>2459</v>
      </c>
      <c r="B770" s="55" t="s">
        <v>1027</v>
      </c>
      <c r="C770" s="56" t="s">
        <v>1040</v>
      </c>
      <c r="D770" s="57" t="s">
        <v>2460</v>
      </c>
      <c r="E770" s="58" t="s">
        <v>2459</v>
      </c>
    </row>
    <row r="771" spans="1:5" ht="24" x14ac:dyDescent="0.25">
      <c r="A771" s="54" t="s">
        <v>2461</v>
      </c>
      <c r="B771" s="55" t="s">
        <v>1027</v>
      </c>
      <c r="C771" s="56" t="s">
        <v>1040</v>
      </c>
      <c r="D771" s="57" t="s">
        <v>2462</v>
      </c>
      <c r="E771" s="58" t="s">
        <v>2461</v>
      </c>
    </row>
    <row r="772" spans="1:5" x14ac:dyDescent="0.25">
      <c r="A772" s="54" t="s">
        <v>2463</v>
      </c>
      <c r="B772" s="55" t="s">
        <v>1027</v>
      </c>
      <c r="C772" s="56" t="s">
        <v>1040</v>
      </c>
      <c r="D772" s="57" t="s">
        <v>2464</v>
      </c>
      <c r="E772" s="58" t="s">
        <v>2463</v>
      </c>
    </row>
    <row r="773" spans="1:5" x14ac:dyDescent="0.25">
      <c r="A773" s="54" t="s">
        <v>2465</v>
      </c>
      <c r="B773" s="55" t="s">
        <v>1027</v>
      </c>
      <c r="C773" s="56" t="s">
        <v>1040</v>
      </c>
      <c r="D773" s="57" t="s">
        <v>2466</v>
      </c>
      <c r="E773" s="58" t="s">
        <v>2465</v>
      </c>
    </row>
    <row r="774" spans="1:5" x14ac:dyDescent="0.25">
      <c r="A774" s="54" t="s">
        <v>2467</v>
      </c>
      <c r="B774" s="55" t="s">
        <v>1027</v>
      </c>
      <c r="C774" s="56" t="s">
        <v>1040</v>
      </c>
      <c r="D774" s="57" t="s">
        <v>2468</v>
      </c>
      <c r="E774" s="58" t="s">
        <v>2467</v>
      </c>
    </row>
    <row r="775" spans="1:5" x14ac:dyDescent="0.25">
      <c r="A775" s="54" t="s">
        <v>2469</v>
      </c>
      <c r="B775" s="55" t="s">
        <v>1027</v>
      </c>
      <c r="C775" s="56" t="s">
        <v>1040</v>
      </c>
      <c r="D775" s="57" t="s">
        <v>2470</v>
      </c>
      <c r="E775" s="58" t="s">
        <v>2469</v>
      </c>
    </row>
    <row r="776" spans="1:5" x14ac:dyDescent="0.25">
      <c r="A776" s="54" t="s">
        <v>2471</v>
      </c>
      <c r="B776" s="55" t="s">
        <v>1027</v>
      </c>
      <c r="C776" s="56" t="s">
        <v>1040</v>
      </c>
      <c r="D776" s="57" t="s">
        <v>2472</v>
      </c>
      <c r="E776" s="58" t="s">
        <v>2471</v>
      </c>
    </row>
    <row r="777" spans="1:5" x14ac:dyDescent="0.25">
      <c r="A777" s="54" t="s">
        <v>2473</v>
      </c>
      <c r="B777" s="55" t="s">
        <v>1027</v>
      </c>
      <c r="C777" s="56" t="s">
        <v>1040</v>
      </c>
      <c r="D777" s="57" t="s">
        <v>2474</v>
      </c>
      <c r="E777" s="58" t="s">
        <v>2473</v>
      </c>
    </row>
    <row r="778" spans="1:5" ht="24" x14ac:dyDescent="0.25">
      <c r="A778" s="54" t="s">
        <v>2475</v>
      </c>
      <c r="B778" s="55" t="s">
        <v>1027</v>
      </c>
      <c r="C778" s="56" t="s">
        <v>1040</v>
      </c>
      <c r="D778" s="57" t="s">
        <v>2476</v>
      </c>
      <c r="E778" s="58" t="s">
        <v>2475</v>
      </c>
    </row>
    <row r="779" spans="1:5" x14ac:dyDescent="0.25">
      <c r="A779" s="54" t="s">
        <v>2477</v>
      </c>
      <c r="B779" s="55" t="s">
        <v>1027</v>
      </c>
      <c r="C779" s="56" t="s">
        <v>1040</v>
      </c>
      <c r="D779" s="57" t="s">
        <v>2478</v>
      </c>
      <c r="E779" s="58" t="s">
        <v>2477</v>
      </c>
    </row>
    <row r="780" spans="1:5" x14ac:dyDescent="0.25">
      <c r="A780" s="49" t="s">
        <v>2479</v>
      </c>
      <c r="B780" s="50" t="s">
        <v>1027</v>
      </c>
      <c r="C780" s="51" t="s">
        <v>1037</v>
      </c>
      <c r="D780" s="52" t="s">
        <v>2480</v>
      </c>
      <c r="E780" s="53" t="s">
        <v>2479</v>
      </c>
    </row>
    <row r="781" spans="1:5" x14ac:dyDescent="0.25">
      <c r="A781" s="54" t="s">
        <v>2481</v>
      </c>
      <c r="B781" s="55" t="s">
        <v>1027</v>
      </c>
      <c r="C781" s="56" t="s">
        <v>1040</v>
      </c>
      <c r="D781" s="57" t="s">
        <v>2482</v>
      </c>
      <c r="E781" s="58" t="s">
        <v>2481</v>
      </c>
    </row>
    <row r="782" spans="1:5" x14ac:dyDescent="0.25">
      <c r="A782" s="54" t="s">
        <v>2483</v>
      </c>
      <c r="B782" s="55" t="s">
        <v>1027</v>
      </c>
      <c r="C782" s="56" t="s">
        <v>1040</v>
      </c>
      <c r="D782" s="57" t="s">
        <v>2484</v>
      </c>
      <c r="E782" s="58" t="s">
        <v>2483</v>
      </c>
    </row>
    <row r="783" spans="1:5" x14ac:dyDescent="0.25">
      <c r="A783" s="54" t="s">
        <v>2485</v>
      </c>
      <c r="B783" s="55" t="s">
        <v>1027</v>
      </c>
      <c r="C783" s="56" t="s">
        <v>1040</v>
      </c>
      <c r="D783" s="57" t="s">
        <v>2486</v>
      </c>
      <c r="E783" s="58" t="s">
        <v>2485</v>
      </c>
    </row>
    <row r="784" spans="1:5" x14ac:dyDescent="0.25">
      <c r="A784" s="49" t="s">
        <v>2487</v>
      </c>
      <c r="B784" s="50" t="s">
        <v>1027</v>
      </c>
      <c r="C784" s="51" t="s">
        <v>1037</v>
      </c>
      <c r="D784" s="52" t="s">
        <v>2488</v>
      </c>
      <c r="E784" s="53" t="s">
        <v>2487</v>
      </c>
    </row>
    <row r="785" spans="1:5" x14ac:dyDescent="0.25">
      <c r="A785" s="54" t="s">
        <v>2489</v>
      </c>
      <c r="B785" s="55" t="s">
        <v>1027</v>
      </c>
      <c r="C785" s="56" t="s">
        <v>1040</v>
      </c>
      <c r="D785" s="57" t="s">
        <v>2488</v>
      </c>
      <c r="E785" s="58" t="s">
        <v>2489</v>
      </c>
    </row>
    <row r="786" spans="1:5" x14ac:dyDescent="0.25">
      <c r="A786" s="44" t="s">
        <v>2490</v>
      </c>
      <c r="B786" s="45" t="s">
        <v>1027</v>
      </c>
      <c r="C786" s="46" t="s">
        <v>1034</v>
      </c>
      <c r="D786" s="68" t="s">
        <v>2491</v>
      </c>
      <c r="E786" s="48" t="s">
        <v>2490</v>
      </c>
    </row>
    <row r="787" spans="1:5" x14ac:dyDescent="0.25">
      <c r="A787" s="61" t="s">
        <v>2492</v>
      </c>
      <c r="B787" s="62" t="s">
        <v>1027</v>
      </c>
      <c r="C787" s="63" t="s">
        <v>1037</v>
      </c>
      <c r="D787" s="52" t="s">
        <v>2493</v>
      </c>
      <c r="E787" s="64" t="s">
        <v>2492</v>
      </c>
    </row>
    <row r="788" spans="1:5" x14ac:dyDescent="0.25">
      <c r="A788" s="54" t="s">
        <v>2494</v>
      </c>
      <c r="B788" s="55" t="s">
        <v>1027</v>
      </c>
      <c r="C788" s="56" t="s">
        <v>1040</v>
      </c>
      <c r="D788" s="57" t="s">
        <v>2493</v>
      </c>
      <c r="E788" s="58" t="s">
        <v>2494</v>
      </c>
    </row>
    <row r="789" spans="1:5" x14ac:dyDescent="0.25">
      <c r="A789" s="61" t="s">
        <v>2495</v>
      </c>
      <c r="B789" s="62" t="s">
        <v>1027</v>
      </c>
      <c r="C789" s="63" t="s">
        <v>1037</v>
      </c>
      <c r="D789" s="52" t="s">
        <v>2496</v>
      </c>
      <c r="E789" s="64" t="s">
        <v>2495</v>
      </c>
    </row>
    <row r="790" spans="1:5" x14ac:dyDescent="0.25">
      <c r="A790" s="54" t="s">
        <v>2497</v>
      </c>
      <c r="B790" s="55" t="s">
        <v>1027</v>
      </c>
      <c r="C790" s="56" t="s">
        <v>1040</v>
      </c>
      <c r="D790" s="57" t="s">
        <v>2496</v>
      </c>
      <c r="E790" s="58" t="s">
        <v>2497</v>
      </c>
    </row>
    <row r="791" spans="1:5" x14ac:dyDescent="0.25">
      <c r="A791" s="61" t="s">
        <v>2498</v>
      </c>
      <c r="B791" s="62" t="s">
        <v>1027</v>
      </c>
      <c r="C791" s="63" t="s">
        <v>1037</v>
      </c>
      <c r="D791" s="52" t="s">
        <v>2499</v>
      </c>
      <c r="E791" s="64" t="s">
        <v>2498</v>
      </c>
    </row>
    <row r="792" spans="1:5" x14ac:dyDescent="0.25">
      <c r="A792" s="54" t="s">
        <v>2500</v>
      </c>
      <c r="B792" s="55" t="s">
        <v>1027</v>
      </c>
      <c r="C792" s="56" t="s">
        <v>1040</v>
      </c>
      <c r="D792" s="57" t="s">
        <v>2499</v>
      </c>
      <c r="E792" s="58" t="s">
        <v>2500</v>
      </c>
    </row>
    <row r="793" spans="1:5" x14ac:dyDescent="0.25">
      <c r="A793" s="44" t="s">
        <v>2501</v>
      </c>
      <c r="B793" s="45" t="s">
        <v>1027</v>
      </c>
      <c r="C793" s="46" t="s">
        <v>1034</v>
      </c>
      <c r="D793" s="68" t="s">
        <v>2502</v>
      </c>
      <c r="E793" s="48" t="s">
        <v>2501</v>
      </c>
    </row>
    <row r="794" spans="1:5" x14ac:dyDescent="0.25">
      <c r="A794" s="49" t="s">
        <v>2503</v>
      </c>
      <c r="B794" s="50" t="s">
        <v>1027</v>
      </c>
      <c r="C794" s="51" t="s">
        <v>1037</v>
      </c>
      <c r="D794" s="52" t="s">
        <v>2504</v>
      </c>
      <c r="E794" s="53" t="s">
        <v>2503</v>
      </c>
    </row>
    <row r="795" spans="1:5" x14ac:dyDescent="0.25">
      <c r="A795" s="54" t="s">
        <v>2505</v>
      </c>
      <c r="B795" s="55" t="s">
        <v>1027</v>
      </c>
      <c r="C795" s="56" t="s">
        <v>1040</v>
      </c>
      <c r="D795" s="57" t="s">
        <v>2504</v>
      </c>
      <c r="E795" s="58" t="s">
        <v>2505</v>
      </c>
    </row>
    <row r="796" spans="1:5" x14ac:dyDescent="0.25">
      <c r="A796" s="49" t="s">
        <v>2506</v>
      </c>
      <c r="B796" s="50" t="s">
        <v>1027</v>
      </c>
      <c r="C796" s="51" t="s">
        <v>1037</v>
      </c>
      <c r="D796" s="52" t="s">
        <v>2507</v>
      </c>
      <c r="E796" s="53" t="s">
        <v>2506</v>
      </c>
    </row>
    <row r="797" spans="1:5" x14ac:dyDescent="0.25">
      <c r="A797" s="54" t="s">
        <v>2508</v>
      </c>
      <c r="B797" s="55" t="s">
        <v>1027</v>
      </c>
      <c r="C797" s="56" t="s">
        <v>1040</v>
      </c>
      <c r="D797" s="57" t="s">
        <v>2507</v>
      </c>
      <c r="E797" s="58" t="s">
        <v>2508</v>
      </c>
    </row>
    <row r="798" spans="1:5" x14ac:dyDescent="0.25">
      <c r="A798" s="44" t="s">
        <v>2509</v>
      </c>
      <c r="B798" s="45" t="s">
        <v>1027</v>
      </c>
      <c r="C798" s="46" t="s">
        <v>1034</v>
      </c>
      <c r="D798" s="68" t="s">
        <v>2510</v>
      </c>
      <c r="E798" s="48" t="s">
        <v>2509</v>
      </c>
    </row>
    <row r="799" spans="1:5" x14ac:dyDescent="0.25">
      <c r="A799" s="49" t="s">
        <v>2511</v>
      </c>
      <c r="B799" s="50" t="s">
        <v>1027</v>
      </c>
      <c r="C799" s="51" t="s">
        <v>1037</v>
      </c>
      <c r="D799" s="52" t="s">
        <v>2512</v>
      </c>
      <c r="E799" s="53" t="s">
        <v>2511</v>
      </c>
    </row>
    <row r="800" spans="1:5" x14ac:dyDescent="0.25">
      <c r="A800" s="54" t="s">
        <v>2513</v>
      </c>
      <c r="B800" s="55" t="s">
        <v>1027</v>
      </c>
      <c r="C800" s="56" t="s">
        <v>1040</v>
      </c>
      <c r="D800" s="57" t="s">
        <v>2514</v>
      </c>
      <c r="E800" s="58" t="s">
        <v>2513</v>
      </c>
    </row>
    <row r="801" spans="1:5" x14ac:dyDescent="0.25">
      <c r="A801" s="54" t="s">
        <v>2515</v>
      </c>
      <c r="B801" s="55" t="s">
        <v>1027</v>
      </c>
      <c r="C801" s="56" t="s">
        <v>1040</v>
      </c>
      <c r="D801" s="57" t="s">
        <v>2516</v>
      </c>
      <c r="E801" s="58" t="s">
        <v>2515</v>
      </c>
    </row>
    <row r="802" spans="1:5" x14ac:dyDescent="0.25">
      <c r="A802" s="54" t="s">
        <v>2517</v>
      </c>
      <c r="B802" s="55" t="s">
        <v>1027</v>
      </c>
      <c r="C802" s="56" t="s">
        <v>1040</v>
      </c>
      <c r="D802" s="57" t="s">
        <v>2518</v>
      </c>
      <c r="E802" s="58" t="s">
        <v>2517</v>
      </c>
    </row>
    <row r="803" spans="1:5" x14ac:dyDescent="0.25">
      <c r="A803" s="54" t="s">
        <v>2519</v>
      </c>
      <c r="B803" s="55" t="s">
        <v>1027</v>
      </c>
      <c r="C803" s="56" t="s">
        <v>1040</v>
      </c>
      <c r="D803" s="57" t="s">
        <v>2520</v>
      </c>
      <c r="E803" s="58" t="s">
        <v>2519</v>
      </c>
    </row>
    <row r="804" spans="1:5" x14ac:dyDescent="0.25">
      <c r="A804" s="54" t="s">
        <v>2521</v>
      </c>
      <c r="B804" s="55" t="s">
        <v>1027</v>
      </c>
      <c r="C804" s="56" t="s">
        <v>1040</v>
      </c>
      <c r="D804" s="57" t="s">
        <v>2522</v>
      </c>
      <c r="E804" s="58" t="s">
        <v>2521</v>
      </c>
    </row>
    <row r="805" spans="1:5" x14ac:dyDescent="0.25">
      <c r="A805" s="54" t="s">
        <v>2523</v>
      </c>
      <c r="B805" s="55" t="s">
        <v>1027</v>
      </c>
      <c r="C805" s="56" t="s">
        <v>1040</v>
      </c>
      <c r="D805" s="57" t="s">
        <v>2524</v>
      </c>
      <c r="E805" s="58" t="s">
        <v>2523</v>
      </c>
    </row>
    <row r="806" spans="1:5" x14ac:dyDescent="0.25">
      <c r="A806" s="54" t="s">
        <v>2525</v>
      </c>
      <c r="B806" s="55" t="s">
        <v>1027</v>
      </c>
      <c r="C806" s="56" t="s">
        <v>1040</v>
      </c>
      <c r="D806" s="57" t="s">
        <v>2526</v>
      </c>
      <c r="E806" s="58" t="s">
        <v>2525</v>
      </c>
    </row>
    <row r="807" spans="1:5" x14ac:dyDescent="0.25">
      <c r="A807" s="54" t="s">
        <v>2527</v>
      </c>
      <c r="B807" s="55" t="s">
        <v>1027</v>
      </c>
      <c r="C807" s="56" t="s">
        <v>1040</v>
      </c>
      <c r="D807" s="57" t="s">
        <v>2528</v>
      </c>
      <c r="E807" s="58" t="s">
        <v>2527</v>
      </c>
    </row>
    <row r="808" spans="1:5" x14ac:dyDescent="0.25">
      <c r="A808" s="54" t="s">
        <v>2529</v>
      </c>
      <c r="B808" s="55" t="s">
        <v>1027</v>
      </c>
      <c r="C808" s="56" t="s">
        <v>1040</v>
      </c>
      <c r="D808" s="57" t="s">
        <v>2530</v>
      </c>
      <c r="E808" s="58" t="s">
        <v>2529</v>
      </c>
    </row>
    <row r="809" spans="1:5" x14ac:dyDescent="0.25">
      <c r="A809" s="54" t="s">
        <v>2531</v>
      </c>
      <c r="B809" s="55" t="s">
        <v>1027</v>
      </c>
      <c r="C809" s="56" t="s">
        <v>1040</v>
      </c>
      <c r="D809" s="57" t="s">
        <v>2532</v>
      </c>
      <c r="E809" s="58" t="s">
        <v>2531</v>
      </c>
    </row>
    <row r="810" spans="1:5" x14ac:dyDescent="0.25">
      <c r="A810" s="54" t="s">
        <v>2533</v>
      </c>
      <c r="B810" s="55" t="s">
        <v>1027</v>
      </c>
      <c r="C810" s="56" t="s">
        <v>1040</v>
      </c>
      <c r="D810" s="57" t="s">
        <v>2534</v>
      </c>
      <c r="E810" s="58" t="s">
        <v>2533</v>
      </c>
    </row>
    <row r="811" spans="1:5" x14ac:dyDescent="0.25">
      <c r="A811" s="54" t="s">
        <v>2535</v>
      </c>
      <c r="B811" s="55" t="s">
        <v>1027</v>
      </c>
      <c r="C811" s="56" t="s">
        <v>1040</v>
      </c>
      <c r="D811" s="57" t="s">
        <v>2536</v>
      </c>
      <c r="E811" s="58" t="s">
        <v>2535</v>
      </c>
    </row>
    <row r="812" spans="1:5" x14ac:dyDescent="0.25">
      <c r="A812" s="54" t="s">
        <v>2537</v>
      </c>
      <c r="B812" s="55" t="s">
        <v>1027</v>
      </c>
      <c r="C812" s="56" t="s">
        <v>1040</v>
      </c>
      <c r="D812" s="57" t="s">
        <v>2538</v>
      </c>
      <c r="E812" s="58" t="s">
        <v>2537</v>
      </c>
    </row>
    <row r="813" spans="1:5" x14ac:dyDescent="0.25">
      <c r="A813" s="49" t="s">
        <v>2539</v>
      </c>
      <c r="B813" s="50" t="s">
        <v>1027</v>
      </c>
      <c r="C813" s="51" t="s">
        <v>1037</v>
      </c>
      <c r="D813" s="52" t="s">
        <v>2540</v>
      </c>
      <c r="E813" s="53" t="s">
        <v>2539</v>
      </c>
    </row>
    <row r="814" spans="1:5" x14ac:dyDescent="0.25">
      <c r="A814" s="54" t="s">
        <v>2541</v>
      </c>
      <c r="B814" s="55" t="s">
        <v>1027</v>
      </c>
      <c r="C814" s="56" t="s">
        <v>1040</v>
      </c>
      <c r="D814" s="57" t="s">
        <v>2542</v>
      </c>
      <c r="E814" s="58" t="s">
        <v>2541</v>
      </c>
    </row>
    <row r="815" spans="1:5" x14ac:dyDescent="0.25">
      <c r="A815" s="54" t="s">
        <v>2543</v>
      </c>
      <c r="B815" s="55" t="s">
        <v>1027</v>
      </c>
      <c r="C815" s="56" t="s">
        <v>1040</v>
      </c>
      <c r="D815" s="57" t="s">
        <v>2544</v>
      </c>
      <c r="E815" s="58" t="s">
        <v>2543</v>
      </c>
    </row>
    <row r="816" spans="1:5" x14ac:dyDescent="0.25">
      <c r="A816" s="54" t="s">
        <v>2545</v>
      </c>
      <c r="B816" s="55" t="s">
        <v>1027</v>
      </c>
      <c r="C816" s="56" t="s">
        <v>1040</v>
      </c>
      <c r="D816" s="57" t="s">
        <v>2546</v>
      </c>
      <c r="E816" s="58" t="s">
        <v>2545</v>
      </c>
    </row>
    <row r="817" spans="1:5" x14ac:dyDescent="0.25">
      <c r="A817" s="54" t="s">
        <v>2547</v>
      </c>
      <c r="B817" s="55" t="s">
        <v>1027</v>
      </c>
      <c r="C817" s="56" t="s">
        <v>1040</v>
      </c>
      <c r="D817" s="57" t="s">
        <v>2548</v>
      </c>
      <c r="E817" s="58" t="s">
        <v>2547</v>
      </c>
    </row>
    <row r="818" spans="1:5" x14ac:dyDescent="0.25">
      <c r="A818" s="54" t="s">
        <v>2549</v>
      </c>
      <c r="B818" s="55" t="s">
        <v>1027</v>
      </c>
      <c r="C818" s="56" t="s">
        <v>1040</v>
      </c>
      <c r="D818" s="57" t="s">
        <v>2550</v>
      </c>
      <c r="E818" s="58" t="s">
        <v>2549</v>
      </c>
    </row>
    <row r="819" spans="1:5" x14ac:dyDescent="0.25">
      <c r="A819" s="54" t="s">
        <v>2551</v>
      </c>
      <c r="B819" s="55" t="s">
        <v>1027</v>
      </c>
      <c r="C819" s="56" t="s">
        <v>1040</v>
      </c>
      <c r="D819" s="57" t="s">
        <v>2552</v>
      </c>
      <c r="E819" s="58" t="s">
        <v>2551</v>
      </c>
    </row>
    <row r="820" spans="1:5" x14ac:dyDescent="0.25">
      <c r="A820" s="54" t="s">
        <v>2553</v>
      </c>
      <c r="B820" s="55" t="s">
        <v>1027</v>
      </c>
      <c r="C820" s="56" t="s">
        <v>1040</v>
      </c>
      <c r="D820" s="57" t="s">
        <v>2554</v>
      </c>
      <c r="E820" s="58" t="s">
        <v>2553</v>
      </c>
    </row>
    <row r="821" spans="1:5" x14ac:dyDescent="0.25">
      <c r="A821" s="54" t="s">
        <v>2555</v>
      </c>
      <c r="B821" s="55" t="s">
        <v>1027</v>
      </c>
      <c r="C821" s="56" t="s">
        <v>1040</v>
      </c>
      <c r="D821" s="57" t="s">
        <v>2556</v>
      </c>
      <c r="E821" s="58" t="s">
        <v>2555</v>
      </c>
    </row>
    <row r="822" spans="1:5" x14ac:dyDescent="0.25">
      <c r="A822" s="54" t="s">
        <v>2557</v>
      </c>
      <c r="B822" s="55" t="s">
        <v>1027</v>
      </c>
      <c r="C822" s="56" t="s">
        <v>1040</v>
      </c>
      <c r="D822" s="57" t="s">
        <v>2558</v>
      </c>
      <c r="E822" s="58" t="s">
        <v>2557</v>
      </c>
    </row>
    <row r="823" spans="1:5" x14ac:dyDescent="0.25">
      <c r="A823" s="54" t="s">
        <v>2559</v>
      </c>
      <c r="B823" s="55" t="s">
        <v>1027</v>
      </c>
      <c r="C823" s="56" t="s">
        <v>1040</v>
      </c>
      <c r="D823" s="57" t="s">
        <v>2560</v>
      </c>
      <c r="E823" s="58" t="s">
        <v>2559</v>
      </c>
    </row>
    <row r="824" spans="1:5" x14ac:dyDescent="0.25">
      <c r="A824" s="54" t="s">
        <v>2561</v>
      </c>
      <c r="B824" s="55" t="s">
        <v>1027</v>
      </c>
      <c r="C824" s="56" t="s">
        <v>1040</v>
      </c>
      <c r="D824" s="57" t="s">
        <v>2562</v>
      </c>
      <c r="E824" s="58" t="s">
        <v>2561</v>
      </c>
    </row>
    <row r="825" spans="1:5" x14ac:dyDescent="0.25">
      <c r="A825" s="54" t="s">
        <v>2563</v>
      </c>
      <c r="B825" s="55" t="s">
        <v>1027</v>
      </c>
      <c r="C825" s="56" t="s">
        <v>1040</v>
      </c>
      <c r="D825" s="57" t="s">
        <v>2564</v>
      </c>
      <c r="E825" s="58" t="s">
        <v>2563</v>
      </c>
    </row>
    <row r="826" spans="1:5" x14ac:dyDescent="0.25">
      <c r="A826" s="54" t="s">
        <v>2565</v>
      </c>
      <c r="B826" s="55" t="s">
        <v>1027</v>
      </c>
      <c r="C826" s="56" t="s">
        <v>1040</v>
      </c>
      <c r="D826" s="57" t="s">
        <v>2566</v>
      </c>
      <c r="E826" s="58" t="s">
        <v>2565</v>
      </c>
    </row>
    <row r="827" spans="1:5" x14ac:dyDescent="0.25">
      <c r="A827" s="54" t="s">
        <v>2567</v>
      </c>
      <c r="B827" s="55" t="s">
        <v>1027</v>
      </c>
      <c r="C827" s="56" t="s">
        <v>1040</v>
      </c>
      <c r="D827" s="57" t="s">
        <v>2568</v>
      </c>
      <c r="E827" s="58" t="s">
        <v>2567</v>
      </c>
    </row>
    <row r="828" spans="1:5" x14ac:dyDescent="0.25">
      <c r="A828" s="54" t="s">
        <v>2569</v>
      </c>
      <c r="B828" s="55" t="s">
        <v>1027</v>
      </c>
      <c r="C828" s="56" t="s">
        <v>1040</v>
      </c>
      <c r="D828" s="57" t="s">
        <v>2570</v>
      </c>
      <c r="E828" s="58" t="s">
        <v>2569</v>
      </c>
    </row>
    <row r="829" spans="1:5" x14ac:dyDescent="0.25">
      <c r="A829" s="54" t="s">
        <v>2571</v>
      </c>
      <c r="B829" s="55" t="s">
        <v>1027</v>
      </c>
      <c r="C829" s="56" t="s">
        <v>1040</v>
      </c>
      <c r="D829" s="57" t="s">
        <v>2572</v>
      </c>
      <c r="E829" s="58" t="s">
        <v>2571</v>
      </c>
    </row>
    <row r="830" spans="1:5" x14ac:dyDescent="0.25">
      <c r="A830" s="54" t="s">
        <v>2573</v>
      </c>
      <c r="B830" s="55" t="s">
        <v>1027</v>
      </c>
      <c r="C830" s="56" t="s">
        <v>1040</v>
      </c>
      <c r="D830" s="57" t="s">
        <v>2574</v>
      </c>
      <c r="E830" s="58" t="s">
        <v>2573</v>
      </c>
    </row>
    <row r="831" spans="1:5" x14ac:dyDescent="0.25">
      <c r="A831" s="54" t="s">
        <v>2575</v>
      </c>
      <c r="B831" s="55" t="s">
        <v>1027</v>
      </c>
      <c r="C831" s="56" t="s">
        <v>1040</v>
      </c>
      <c r="D831" s="57" t="s">
        <v>2576</v>
      </c>
      <c r="E831" s="58" t="s">
        <v>2575</v>
      </c>
    </row>
    <row r="832" spans="1:5" x14ac:dyDescent="0.25">
      <c r="A832" s="54" t="s">
        <v>2577</v>
      </c>
      <c r="B832" s="55" t="s">
        <v>1027</v>
      </c>
      <c r="C832" s="56" t="s">
        <v>1040</v>
      </c>
      <c r="D832" s="57" t="s">
        <v>2578</v>
      </c>
      <c r="E832" s="58" t="s">
        <v>2577</v>
      </c>
    </row>
    <row r="833" spans="1:5" x14ac:dyDescent="0.25">
      <c r="A833" s="54" t="s">
        <v>2579</v>
      </c>
      <c r="B833" s="55" t="s">
        <v>1027</v>
      </c>
      <c r="C833" s="56" t="s">
        <v>1040</v>
      </c>
      <c r="D833" s="57" t="s">
        <v>2580</v>
      </c>
      <c r="E833" s="58" t="s">
        <v>2579</v>
      </c>
    </row>
    <row r="834" spans="1:5" x14ac:dyDescent="0.25">
      <c r="A834" s="49" t="s">
        <v>2581</v>
      </c>
      <c r="B834" s="50" t="s">
        <v>1027</v>
      </c>
      <c r="C834" s="51" t="s">
        <v>1037</v>
      </c>
      <c r="D834" s="52" t="s">
        <v>2582</v>
      </c>
      <c r="E834" s="53" t="s">
        <v>2581</v>
      </c>
    </row>
    <row r="835" spans="1:5" x14ac:dyDescent="0.25">
      <c r="A835" s="54" t="s">
        <v>2583</v>
      </c>
      <c r="B835" s="55" t="s">
        <v>1027</v>
      </c>
      <c r="C835" s="56" t="s">
        <v>1040</v>
      </c>
      <c r="D835" s="57" t="s">
        <v>2584</v>
      </c>
      <c r="E835" s="58" t="s">
        <v>2583</v>
      </c>
    </row>
    <row r="836" spans="1:5" x14ac:dyDescent="0.25">
      <c r="A836" s="54" t="s">
        <v>2585</v>
      </c>
      <c r="B836" s="55" t="s">
        <v>1027</v>
      </c>
      <c r="C836" s="56" t="s">
        <v>1040</v>
      </c>
      <c r="D836" s="57" t="s">
        <v>2586</v>
      </c>
      <c r="E836" s="58" t="s">
        <v>2585</v>
      </c>
    </row>
    <row r="837" spans="1:5" x14ac:dyDescent="0.25">
      <c r="A837" s="54" t="s">
        <v>2587</v>
      </c>
      <c r="B837" s="55" t="s">
        <v>1027</v>
      </c>
      <c r="C837" s="56" t="s">
        <v>1040</v>
      </c>
      <c r="D837" s="57" t="s">
        <v>2588</v>
      </c>
      <c r="E837" s="58" t="s">
        <v>2587</v>
      </c>
    </row>
    <row r="838" spans="1:5" x14ac:dyDescent="0.25">
      <c r="A838" s="49" t="s">
        <v>2589</v>
      </c>
      <c r="B838" s="50" t="s">
        <v>1027</v>
      </c>
      <c r="C838" s="51" t="s">
        <v>1037</v>
      </c>
      <c r="D838" s="52" t="s">
        <v>2590</v>
      </c>
      <c r="E838" s="53" t="s">
        <v>2589</v>
      </c>
    </row>
    <row r="839" spans="1:5" x14ac:dyDescent="0.25">
      <c r="A839" s="54" t="s">
        <v>2591</v>
      </c>
      <c r="B839" s="55" t="s">
        <v>1027</v>
      </c>
      <c r="C839" s="56" t="s">
        <v>1040</v>
      </c>
      <c r="D839" s="57" t="s">
        <v>2590</v>
      </c>
      <c r="E839" s="58" t="s">
        <v>2591</v>
      </c>
    </row>
    <row r="840" spans="1:5" x14ac:dyDescent="0.25">
      <c r="A840" s="44" t="s">
        <v>2592</v>
      </c>
      <c r="B840" s="45" t="s">
        <v>1027</v>
      </c>
      <c r="C840" s="46" t="s">
        <v>1034</v>
      </c>
      <c r="D840" s="47" t="s">
        <v>2593</v>
      </c>
      <c r="E840" s="48" t="s">
        <v>2592</v>
      </c>
    </row>
    <row r="841" spans="1:5" x14ac:dyDescent="0.25">
      <c r="A841" s="49" t="s">
        <v>2594</v>
      </c>
      <c r="B841" s="50" t="s">
        <v>1027</v>
      </c>
      <c r="C841" s="51" t="s">
        <v>1037</v>
      </c>
      <c r="D841" s="52" t="s">
        <v>2593</v>
      </c>
      <c r="E841" s="53" t="s">
        <v>2594</v>
      </c>
    </row>
    <row r="842" spans="1:5" x14ac:dyDescent="0.25">
      <c r="A842" s="54" t="s">
        <v>2595</v>
      </c>
      <c r="B842" s="55" t="s">
        <v>1027</v>
      </c>
      <c r="C842" s="56" t="s">
        <v>1040</v>
      </c>
      <c r="D842" s="57" t="s">
        <v>2593</v>
      </c>
      <c r="E842" s="58" t="s">
        <v>2595</v>
      </c>
    </row>
    <row r="843" spans="1:5" x14ac:dyDescent="0.25">
      <c r="A843" s="44" t="s">
        <v>2596</v>
      </c>
      <c r="B843" s="45" t="s">
        <v>1027</v>
      </c>
      <c r="C843" s="46" t="s">
        <v>1034</v>
      </c>
      <c r="D843" s="47" t="s">
        <v>2597</v>
      </c>
      <c r="E843" s="48" t="s">
        <v>2596</v>
      </c>
    </row>
    <row r="844" spans="1:5" x14ac:dyDescent="0.25">
      <c r="A844" s="49" t="s">
        <v>2598</v>
      </c>
      <c r="B844" s="50" t="s">
        <v>1027</v>
      </c>
      <c r="C844" s="51" t="s">
        <v>1037</v>
      </c>
      <c r="D844" s="52" t="s">
        <v>2599</v>
      </c>
      <c r="E844" s="53" t="s">
        <v>2598</v>
      </c>
    </row>
    <row r="845" spans="1:5" x14ac:dyDescent="0.25">
      <c r="A845" s="54" t="s">
        <v>2600</v>
      </c>
      <c r="B845" s="55" t="s">
        <v>1027</v>
      </c>
      <c r="C845" s="56" t="s">
        <v>1040</v>
      </c>
      <c r="D845" s="57" t="s">
        <v>2599</v>
      </c>
      <c r="E845" s="58" t="s">
        <v>2600</v>
      </c>
    </row>
    <row r="846" spans="1:5" x14ac:dyDescent="0.25">
      <c r="A846" s="49" t="s">
        <v>2601</v>
      </c>
      <c r="B846" s="50" t="s">
        <v>1027</v>
      </c>
      <c r="C846" s="51" t="s">
        <v>1037</v>
      </c>
      <c r="D846" s="52" t="s">
        <v>2602</v>
      </c>
      <c r="E846" s="53" t="s">
        <v>2601</v>
      </c>
    </row>
    <row r="847" spans="1:5" x14ac:dyDescent="0.25">
      <c r="A847" s="54" t="s">
        <v>2603</v>
      </c>
      <c r="B847" s="55" t="s">
        <v>1027</v>
      </c>
      <c r="C847" s="56" t="s">
        <v>1040</v>
      </c>
      <c r="D847" s="57" t="s">
        <v>2602</v>
      </c>
      <c r="E847" s="58" t="s">
        <v>2603</v>
      </c>
    </row>
    <row r="848" spans="1:5" x14ac:dyDescent="0.25">
      <c r="A848" s="49" t="s">
        <v>2604</v>
      </c>
      <c r="B848" s="50" t="s">
        <v>1027</v>
      </c>
      <c r="C848" s="51" t="s">
        <v>1037</v>
      </c>
      <c r="D848" s="52" t="s">
        <v>2605</v>
      </c>
      <c r="E848" s="53" t="s">
        <v>2604</v>
      </c>
    </row>
    <row r="849" spans="1:5" x14ac:dyDescent="0.25">
      <c r="A849" s="54" t="s">
        <v>2606</v>
      </c>
      <c r="B849" s="55" t="s">
        <v>1027</v>
      </c>
      <c r="C849" s="56" t="s">
        <v>1040</v>
      </c>
      <c r="D849" s="57" t="s">
        <v>2605</v>
      </c>
      <c r="E849" s="58" t="s">
        <v>2606</v>
      </c>
    </row>
    <row r="850" spans="1:5" x14ac:dyDescent="0.25">
      <c r="A850" s="44" t="s">
        <v>2607</v>
      </c>
      <c r="B850" s="45" t="s">
        <v>1027</v>
      </c>
      <c r="C850" s="46" t="s">
        <v>1034</v>
      </c>
      <c r="D850" s="47" t="s">
        <v>2608</v>
      </c>
      <c r="E850" s="48" t="s">
        <v>2607</v>
      </c>
    </row>
    <row r="851" spans="1:5" x14ac:dyDescent="0.25">
      <c r="A851" s="49" t="s">
        <v>2609</v>
      </c>
      <c r="B851" s="50" t="s">
        <v>1027</v>
      </c>
      <c r="C851" s="51" t="s">
        <v>1037</v>
      </c>
      <c r="D851" s="52" t="s">
        <v>2608</v>
      </c>
      <c r="E851" s="53" t="s">
        <v>2609</v>
      </c>
    </row>
    <row r="852" spans="1:5" x14ac:dyDescent="0.25">
      <c r="A852" s="54" t="s">
        <v>2610</v>
      </c>
      <c r="B852" s="55" t="s">
        <v>1027</v>
      </c>
      <c r="C852" s="56" t="s">
        <v>1040</v>
      </c>
      <c r="D852" s="57" t="s">
        <v>2608</v>
      </c>
      <c r="E852" s="58" t="s">
        <v>2610</v>
      </c>
    </row>
    <row r="853" spans="1:5" x14ac:dyDescent="0.25">
      <c r="A853" s="44" t="s">
        <v>2611</v>
      </c>
      <c r="B853" s="45" t="s">
        <v>1027</v>
      </c>
      <c r="C853" s="46" t="s">
        <v>1034</v>
      </c>
      <c r="D853" s="47" t="s">
        <v>2612</v>
      </c>
      <c r="E853" s="48" t="s">
        <v>2611</v>
      </c>
    </row>
    <row r="854" spans="1:5" x14ac:dyDescent="0.25">
      <c r="A854" s="49" t="s">
        <v>2613</v>
      </c>
      <c r="B854" s="50" t="s">
        <v>1027</v>
      </c>
      <c r="C854" s="51" t="s">
        <v>1037</v>
      </c>
      <c r="D854" s="52" t="s">
        <v>2614</v>
      </c>
      <c r="E854" s="53" t="s">
        <v>2613</v>
      </c>
    </row>
    <row r="855" spans="1:5" x14ac:dyDescent="0.25">
      <c r="A855" s="54" t="s">
        <v>2615</v>
      </c>
      <c r="B855" s="55" t="s">
        <v>1027</v>
      </c>
      <c r="C855" s="56" t="s">
        <v>1040</v>
      </c>
      <c r="D855" s="57" t="s">
        <v>2614</v>
      </c>
      <c r="E855" s="58" t="s">
        <v>2615</v>
      </c>
    </row>
    <row r="856" spans="1:5" x14ac:dyDescent="0.25">
      <c r="A856" s="49" t="s">
        <v>2616</v>
      </c>
      <c r="B856" s="50" t="s">
        <v>1027</v>
      </c>
      <c r="C856" s="51" t="s">
        <v>1037</v>
      </c>
      <c r="D856" s="52" t="s">
        <v>2617</v>
      </c>
      <c r="E856" s="53" t="s">
        <v>2616</v>
      </c>
    </row>
    <row r="857" spans="1:5" x14ac:dyDescent="0.25">
      <c r="A857" s="54" t="s">
        <v>2618</v>
      </c>
      <c r="B857" s="55" t="s">
        <v>1027</v>
      </c>
      <c r="C857" s="56" t="s">
        <v>1040</v>
      </c>
      <c r="D857" s="57" t="s">
        <v>2617</v>
      </c>
      <c r="E857" s="58" t="s">
        <v>2618</v>
      </c>
    </row>
    <row r="858" spans="1:5" x14ac:dyDescent="0.25">
      <c r="A858" s="39" t="s">
        <v>2619</v>
      </c>
      <c r="B858" s="40" t="s">
        <v>1027</v>
      </c>
      <c r="C858" s="41" t="s">
        <v>1031</v>
      </c>
      <c r="D858" s="42" t="s">
        <v>2620</v>
      </c>
      <c r="E858" s="43" t="s">
        <v>2619</v>
      </c>
    </row>
    <row r="859" spans="1:5" x14ac:dyDescent="0.25">
      <c r="A859" s="44" t="s">
        <v>2621</v>
      </c>
      <c r="B859" s="45" t="s">
        <v>1027</v>
      </c>
      <c r="C859" s="46" t="s">
        <v>1034</v>
      </c>
      <c r="D859" s="47" t="s">
        <v>2622</v>
      </c>
      <c r="E859" s="48" t="s">
        <v>2621</v>
      </c>
    </row>
    <row r="860" spans="1:5" x14ac:dyDescent="0.25">
      <c r="A860" s="49" t="s">
        <v>2623</v>
      </c>
      <c r="B860" s="50" t="s">
        <v>1027</v>
      </c>
      <c r="C860" s="51" t="s">
        <v>1037</v>
      </c>
      <c r="D860" s="52" t="s">
        <v>2624</v>
      </c>
      <c r="E860" s="53" t="s">
        <v>2623</v>
      </c>
    </row>
    <row r="861" spans="1:5" x14ac:dyDescent="0.25">
      <c r="A861" s="75" t="s">
        <v>2625</v>
      </c>
      <c r="B861" s="76" t="s">
        <v>1027</v>
      </c>
      <c r="C861" s="77" t="s">
        <v>1040</v>
      </c>
      <c r="D861" s="78" t="s">
        <v>2626</v>
      </c>
      <c r="E861" s="79" t="s">
        <v>2625</v>
      </c>
    </row>
    <row r="862" spans="1:5" x14ac:dyDescent="0.25">
      <c r="A862" s="54" t="s">
        <v>2627</v>
      </c>
      <c r="B862" s="55" t="s">
        <v>1027</v>
      </c>
      <c r="C862" s="56" t="s">
        <v>1040</v>
      </c>
      <c r="D862" s="57" t="s">
        <v>2628</v>
      </c>
      <c r="E862" s="58" t="s">
        <v>2627</v>
      </c>
    </row>
    <row r="863" spans="1:5" x14ac:dyDescent="0.25">
      <c r="A863" s="54" t="s">
        <v>2629</v>
      </c>
      <c r="B863" s="55" t="s">
        <v>1027</v>
      </c>
      <c r="C863" s="56" t="s">
        <v>1040</v>
      </c>
      <c r="D863" s="57" t="s">
        <v>2630</v>
      </c>
      <c r="E863" s="58" t="s">
        <v>2629</v>
      </c>
    </row>
    <row r="864" spans="1:5" x14ac:dyDescent="0.25">
      <c r="A864" s="54" t="s">
        <v>2631</v>
      </c>
      <c r="B864" s="55" t="s">
        <v>1027</v>
      </c>
      <c r="C864" s="56" t="s">
        <v>1040</v>
      </c>
      <c r="D864" s="57" t="s">
        <v>2632</v>
      </c>
      <c r="E864" s="58" t="s">
        <v>2631</v>
      </c>
    </row>
    <row r="865" spans="1:5" x14ac:dyDescent="0.25">
      <c r="A865" s="49" t="s">
        <v>2633</v>
      </c>
      <c r="B865" s="50" t="s">
        <v>1027</v>
      </c>
      <c r="C865" s="51" t="s">
        <v>1037</v>
      </c>
      <c r="D865" s="52" t="s">
        <v>2634</v>
      </c>
      <c r="E865" s="53" t="s">
        <v>2633</v>
      </c>
    </row>
    <row r="866" spans="1:5" x14ac:dyDescent="0.25">
      <c r="A866" s="54" t="s">
        <v>2635</v>
      </c>
      <c r="B866" s="55" t="s">
        <v>1027</v>
      </c>
      <c r="C866" s="56" t="s">
        <v>1040</v>
      </c>
      <c r="D866" s="57" t="s">
        <v>2636</v>
      </c>
      <c r="E866" s="58" t="s">
        <v>2635</v>
      </c>
    </row>
    <row r="867" spans="1:5" x14ac:dyDescent="0.25">
      <c r="A867" s="54" t="s">
        <v>2637</v>
      </c>
      <c r="B867" s="55" t="s">
        <v>1027</v>
      </c>
      <c r="C867" s="56" t="s">
        <v>1040</v>
      </c>
      <c r="D867" s="57" t="s">
        <v>2638</v>
      </c>
      <c r="E867" s="58" t="s">
        <v>2637</v>
      </c>
    </row>
    <row r="868" spans="1:5" x14ac:dyDescent="0.25">
      <c r="A868" s="54" t="s">
        <v>2639</v>
      </c>
      <c r="B868" s="55" t="s">
        <v>1027</v>
      </c>
      <c r="C868" s="56" t="s">
        <v>1040</v>
      </c>
      <c r="D868" s="57" t="s">
        <v>2640</v>
      </c>
      <c r="E868" s="58" t="s">
        <v>2639</v>
      </c>
    </row>
    <row r="869" spans="1:5" x14ac:dyDescent="0.25">
      <c r="A869" s="49" t="s">
        <v>2641</v>
      </c>
      <c r="B869" s="50" t="s">
        <v>1027</v>
      </c>
      <c r="C869" s="51" t="s">
        <v>1037</v>
      </c>
      <c r="D869" s="52" t="s">
        <v>2642</v>
      </c>
      <c r="E869" s="53" t="s">
        <v>2641</v>
      </c>
    </row>
    <row r="870" spans="1:5" x14ac:dyDescent="0.25">
      <c r="A870" s="54" t="s">
        <v>2643</v>
      </c>
      <c r="B870" s="55" t="s">
        <v>1027</v>
      </c>
      <c r="C870" s="56" t="s">
        <v>1040</v>
      </c>
      <c r="D870" s="57" t="s">
        <v>2644</v>
      </c>
      <c r="E870" s="58" t="s">
        <v>2643</v>
      </c>
    </row>
    <row r="871" spans="1:5" x14ac:dyDescent="0.25">
      <c r="A871" s="54" t="s">
        <v>2645</v>
      </c>
      <c r="B871" s="55" t="s">
        <v>1027</v>
      </c>
      <c r="C871" s="56" t="s">
        <v>1040</v>
      </c>
      <c r="D871" s="57" t="s">
        <v>2646</v>
      </c>
      <c r="E871" s="58" t="s">
        <v>2645</v>
      </c>
    </row>
    <row r="872" spans="1:5" x14ac:dyDescent="0.25">
      <c r="A872" s="49" t="s">
        <v>2647</v>
      </c>
      <c r="B872" s="50" t="s">
        <v>1027</v>
      </c>
      <c r="C872" s="51" t="s">
        <v>1037</v>
      </c>
      <c r="D872" s="52" t="s">
        <v>2648</v>
      </c>
      <c r="E872" s="53" t="s">
        <v>2647</v>
      </c>
    </row>
    <row r="873" spans="1:5" x14ac:dyDescent="0.25">
      <c r="A873" s="54" t="s">
        <v>2649</v>
      </c>
      <c r="B873" s="55" t="s">
        <v>1027</v>
      </c>
      <c r="C873" s="56" t="s">
        <v>1040</v>
      </c>
      <c r="D873" s="57" t="s">
        <v>2650</v>
      </c>
      <c r="E873" s="58" t="s">
        <v>2649</v>
      </c>
    </row>
    <row r="874" spans="1:5" x14ac:dyDescent="0.25">
      <c r="A874" s="54" t="s">
        <v>2651</v>
      </c>
      <c r="B874" s="55" t="s">
        <v>1027</v>
      </c>
      <c r="C874" s="56" t="s">
        <v>1040</v>
      </c>
      <c r="D874" s="57" t="s">
        <v>2652</v>
      </c>
      <c r="E874" s="58" t="s">
        <v>2651</v>
      </c>
    </row>
    <row r="875" spans="1:5" x14ac:dyDescent="0.25">
      <c r="A875" s="54" t="s">
        <v>2653</v>
      </c>
      <c r="B875" s="55" t="s">
        <v>1027</v>
      </c>
      <c r="C875" s="56" t="s">
        <v>1040</v>
      </c>
      <c r="D875" s="57" t="s">
        <v>2654</v>
      </c>
      <c r="E875" s="58" t="s">
        <v>2653</v>
      </c>
    </row>
    <row r="876" spans="1:5" x14ac:dyDescent="0.25">
      <c r="A876" s="49" t="s">
        <v>2655</v>
      </c>
      <c r="B876" s="50" t="s">
        <v>1027</v>
      </c>
      <c r="C876" s="51" t="s">
        <v>1037</v>
      </c>
      <c r="D876" s="52" t="s">
        <v>2656</v>
      </c>
      <c r="E876" s="53" t="s">
        <v>2655</v>
      </c>
    </row>
    <row r="877" spans="1:5" x14ac:dyDescent="0.25">
      <c r="A877" s="54" t="s">
        <v>2657</v>
      </c>
      <c r="B877" s="55" t="s">
        <v>1027</v>
      </c>
      <c r="C877" s="56" t="s">
        <v>1040</v>
      </c>
      <c r="D877" s="57" t="s">
        <v>2656</v>
      </c>
      <c r="E877" s="58" t="s">
        <v>2657</v>
      </c>
    </row>
    <row r="878" spans="1:5" x14ac:dyDescent="0.25">
      <c r="A878" s="49" t="s">
        <v>2658</v>
      </c>
      <c r="B878" s="50" t="s">
        <v>1027</v>
      </c>
      <c r="C878" s="51" t="s">
        <v>1037</v>
      </c>
      <c r="D878" s="52" t="s">
        <v>2659</v>
      </c>
      <c r="E878" s="53" t="s">
        <v>2658</v>
      </c>
    </row>
    <row r="879" spans="1:5" x14ac:dyDescent="0.25">
      <c r="A879" s="54" t="s">
        <v>2660</v>
      </c>
      <c r="B879" s="55" t="s">
        <v>1027</v>
      </c>
      <c r="C879" s="56" t="s">
        <v>1040</v>
      </c>
      <c r="D879" s="57" t="s">
        <v>2661</v>
      </c>
      <c r="E879" s="58" t="s">
        <v>2660</v>
      </c>
    </row>
    <row r="880" spans="1:5" x14ac:dyDescent="0.25">
      <c r="A880" s="54" t="s">
        <v>2662</v>
      </c>
      <c r="B880" s="55" t="s">
        <v>1027</v>
      </c>
      <c r="C880" s="56" t="s">
        <v>1040</v>
      </c>
      <c r="D880" s="57" t="s">
        <v>2663</v>
      </c>
      <c r="E880" s="58" t="s">
        <v>2662</v>
      </c>
    </row>
    <row r="881" spans="1:5" x14ac:dyDescent="0.25">
      <c r="A881" s="54" t="s">
        <v>2664</v>
      </c>
      <c r="B881" s="55" t="s">
        <v>1027</v>
      </c>
      <c r="C881" s="56" t="s">
        <v>1040</v>
      </c>
      <c r="D881" s="57" t="s">
        <v>2665</v>
      </c>
      <c r="E881" s="58" t="s">
        <v>2664</v>
      </c>
    </row>
    <row r="882" spans="1:5" x14ac:dyDescent="0.25">
      <c r="A882" s="54" t="s">
        <v>2666</v>
      </c>
      <c r="B882" s="55" t="s">
        <v>1027</v>
      </c>
      <c r="C882" s="56" t="s">
        <v>1040</v>
      </c>
      <c r="D882" s="57" t="s">
        <v>2667</v>
      </c>
      <c r="E882" s="58" t="s">
        <v>2666</v>
      </c>
    </row>
    <row r="883" spans="1:5" x14ac:dyDescent="0.25">
      <c r="A883" s="54" t="s">
        <v>2668</v>
      </c>
      <c r="B883" s="55" t="s">
        <v>1027</v>
      </c>
      <c r="C883" s="56" t="s">
        <v>1040</v>
      </c>
      <c r="D883" s="57" t="s">
        <v>2669</v>
      </c>
      <c r="E883" s="58" t="s">
        <v>2668</v>
      </c>
    </row>
    <row r="884" spans="1:5" x14ac:dyDescent="0.25">
      <c r="A884" s="49" t="s">
        <v>2670</v>
      </c>
      <c r="B884" s="50" t="s">
        <v>1027</v>
      </c>
      <c r="C884" s="51" t="s">
        <v>1037</v>
      </c>
      <c r="D884" s="52" t="s">
        <v>2671</v>
      </c>
      <c r="E884" s="53" t="s">
        <v>2670</v>
      </c>
    </row>
    <row r="885" spans="1:5" x14ac:dyDescent="0.25">
      <c r="A885" s="54" t="s">
        <v>2672</v>
      </c>
      <c r="B885" s="55" t="s">
        <v>1027</v>
      </c>
      <c r="C885" s="56" t="s">
        <v>1040</v>
      </c>
      <c r="D885" s="57" t="s">
        <v>2673</v>
      </c>
      <c r="E885" s="58" t="s">
        <v>2672</v>
      </c>
    </row>
    <row r="886" spans="1:5" x14ac:dyDescent="0.25">
      <c r="A886" s="54" t="s">
        <v>2674</v>
      </c>
      <c r="B886" s="55" t="s">
        <v>1027</v>
      </c>
      <c r="C886" s="56" t="s">
        <v>1040</v>
      </c>
      <c r="D886" s="57" t="s">
        <v>2675</v>
      </c>
      <c r="E886" s="58" t="s">
        <v>2674</v>
      </c>
    </row>
    <row r="887" spans="1:5" x14ac:dyDescent="0.25">
      <c r="A887" s="54" t="s">
        <v>2676</v>
      </c>
      <c r="B887" s="55" t="s">
        <v>1027</v>
      </c>
      <c r="C887" s="56" t="s">
        <v>1040</v>
      </c>
      <c r="D887" s="57" t="s">
        <v>2677</v>
      </c>
      <c r="E887" s="58" t="s">
        <v>2676</v>
      </c>
    </row>
    <row r="888" spans="1:5" x14ac:dyDescent="0.25">
      <c r="A888" s="54" t="s">
        <v>2678</v>
      </c>
      <c r="B888" s="55" t="s">
        <v>1027</v>
      </c>
      <c r="C888" s="56" t="s">
        <v>1040</v>
      </c>
      <c r="D888" s="57" t="s">
        <v>2679</v>
      </c>
      <c r="E888" s="58" t="s">
        <v>2678</v>
      </c>
    </row>
    <row r="889" spans="1:5" x14ac:dyDescent="0.25">
      <c r="A889" s="54" t="s">
        <v>2680</v>
      </c>
      <c r="B889" s="55" t="s">
        <v>1027</v>
      </c>
      <c r="C889" s="56" t="s">
        <v>1040</v>
      </c>
      <c r="D889" s="57" t="s">
        <v>2681</v>
      </c>
      <c r="E889" s="58" t="s">
        <v>2680</v>
      </c>
    </row>
    <row r="890" spans="1:5" x14ac:dyDescent="0.25">
      <c r="A890" s="54" t="s">
        <v>2682</v>
      </c>
      <c r="B890" s="55" t="s">
        <v>1027</v>
      </c>
      <c r="C890" s="56" t="s">
        <v>1040</v>
      </c>
      <c r="D890" s="57" t="s">
        <v>2683</v>
      </c>
      <c r="E890" s="58" t="s">
        <v>2682</v>
      </c>
    </row>
    <row r="891" spans="1:5" x14ac:dyDescent="0.25">
      <c r="A891" s="54" t="s">
        <v>2684</v>
      </c>
      <c r="B891" s="55" t="s">
        <v>1027</v>
      </c>
      <c r="C891" s="56" t="s">
        <v>1040</v>
      </c>
      <c r="D891" s="57" t="s">
        <v>2685</v>
      </c>
      <c r="E891" s="58" t="s">
        <v>2684</v>
      </c>
    </row>
    <row r="892" spans="1:5" x14ac:dyDescent="0.25">
      <c r="A892" s="54" t="s">
        <v>2686</v>
      </c>
      <c r="B892" s="55" t="s">
        <v>1027</v>
      </c>
      <c r="C892" s="56" t="s">
        <v>1040</v>
      </c>
      <c r="D892" s="57" t="s">
        <v>2687</v>
      </c>
      <c r="E892" s="58" t="s">
        <v>2686</v>
      </c>
    </row>
    <row r="893" spans="1:5" x14ac:dyDescent="0.25">
      <c r="A893" s="54" t="s">
        <v>2688</v>
      </c>
      <c r="B893" s="55" t="s">
        <v>1027</v>
      </c>
      <c r="C893" s="56" t="s">
        <v>1040</v>
      </c>
      <c r="D893" s="57" t="s">
        <v>2689</v>
      </c>
      <c r="E893" s="58" t="s">
        <v>2688</v>
      </c>
    </row>
    <row r="894" spans="1:5" x14ac:dyDescent="0.25">
      <c r="A894" s="54" t="s">
        <v>2690</v>
      </c>
      <c r="B894" s="55" t="s">
        <v>1027</v>
      </c>
      <c r="C894" s="56" t="s">
        <v>1040</v>
      </c>
      <c r="D894" s="57" t="s">
        <v>2691</v>
      </c>
      <c r="E894" s="58" t="s">
        <v>2690</v>
      </c>
    </row>
    <row r="895" spans="1:5" x14ac:dyDescent="0.25">
      <c r="A895" s="54" t="s">
        <v>2692</v>
      </c>
      <c r="B895" s="55" t="s">
        <v>1027</v>
      </c>
      <c r="C895" s="56" t="s">
        <v>1040</v>
      </c>
      <c r="D895" s="57" t="s">
        <v>2693</v>
      </c>
      <c r="E895" s="58" t="s">
        <v>2692</v>
      </c>
    </row>
    <row r="896" spans="1:5" x14ac:dyDescent="0.25">
      <c r="A896" s="54" t="s">
        <v>2694</v>
      </c>
      <c r="B896" s="55" t="s">
        <v>1027</v>
      </c>
      <c r="C896" s="56" t="s">
        <v>1040</v>
      </c>
      <c r="D896" s="57" t="s">
        <v>2695</v>
      </c>
      <c r="E896" s="58" t="s">
        <v>2694</v>
      </c>
    </row>
    <row r="897" spans="1:5" x14ac:dyDescent="0.25">
      <c r="A897" s="54" t="s">
        <v>2696</v>
      </c>
      <c r="B897" s="55" t="s">
        <v>1027</v>
      </c>
      <c r="C897" s="56" t="s">
        <v>1040</v>
      </c>
      <c r="D897" s="57" t="s">
        <v>2697</v>
      </c>
      <c r="E897" s="58" t="s">
        <v>2696</v>
      </c>
    </row>
    <row r="898" spans="1:5" x14ac:dyDescent="0.25">
      <c r="A898" s="54" t="s">
        <v>2698</v>
      </c>
      <c r="B898" s="55" t="s">
        <v>1027</v>
      </c>
      <c r="C898" s="56" t="s">
        <v>1040</v>
      </c>
      <c r="D898" s="60" t="s">
        <v>2699</v>
      </c>
      <c r="E898" s="58" t="s">
        <v>2698</v>
      </c>
    </row>
    <row r="899" spans="1:5" x14ac:dyDescent="0.25">
      <c r="A899" s="54" t="s">
        <v>2700</v>
      </c>
      <c r="B899" s="55" t="s">
        <v>1027</v>
      </c>
      <c r="C899" s="56" t="s">
        <v>1040</v>
      </c>
      <c r="D899" s="57" t="s">
        <v>2701</v>
      </c>
      <c r="E899" s="58" t="s">
        <v>2700</v>
      </c>
    </row>
    <row r="900" spans="1:5" x14ac:dyDescent="0.25">
      <c r="A900" s="49" t="s">
        <v>2702</v>
      </c>
      <c r="B900" s="50" t="s">
        <v>1027</v>
      </c>
      <c r="C900" s="51" t="s">
        <v>1037</v>
      </c>
      <c r="D900" s="52" t="s">
        <v>2703</v>
      </c>
      <c r="E900" s="53" t="s">
        <v>2702</v>
      </c>
    </row>
    <row r="901" spans="1:5" x14ac:dyDescent="0.25">
      <c r="A901" s="54" t="s">
        <v>2704</v>
      </c>
      <c r="B901" s="55" t="s">
        <v>1027</v>
      </c>
      <c r="C901" s="56" t="s">
        <v>1040</v>
      </c>
      <c r="D901" s="57" t="s">
        <v>2703</v>
      </c>
      <c r="E901" s="58" t="s">
        <v>2704</v>
      </c>
    </row>
    <row r="902" spans="1:5" x14ac:dyDescent="0.25">
      <c r="A902" s="49" t="s">
        <v>2705</v>
      </c>
      <c r="B902" s="50" t="s">
        <v>1027</v>
      </c>
      <c r="C902" s="51" t="s">
        <v>1037</v>
      </c>
      <c r="D902" s="52" t="s">
        <v>2706</v>
      </c>
      <c r="E902" s="53" t="s">
        <v>2705</v>
      </c>
    </row>
    <row r="903" spans="1:5" x14ac:dyDescent="0.25">
      <c r="A903" s="49" t="s">
        <v>2707</v>
      </c>
      <c r="B903" s="55" t="s">
        <v>1027</v>
      </c>
      <c r="C903" s="56" t="s">
        <v>1040</v>
      </c>
      <c r="D903" s="57" t="s">
        <v>2706</v>
      </c>
      <c r="E903" s="53" t="s">
        <v>2707</v>
      </c>
    </row>
    <row r="904" spans="1:5" x14ac:dyDescent="0.25">
      <c r="A904" s="49" t="s">
        <v>2708</v>
      </c>
      <c r="B904" s="50" t="s">
        <v>1027</v>
      </c>
      <c r="C904" s="51" t="s">
        <v>1037</v>
      </c>
      <c r="D904" s="52" t="s">
        <v>2709</v>
      </c>
      <c r="E904" s="53" t="s">
        <v>2708</v>
      </c>
    </row>
    <row r="905" spans="1:5" x14ac:dyDescent="0.25">
      <c r="A905" s="54" t="s">
        <v>2710</v>
      </c>
      <c r="B905" s="55" t="s">
        <v>1027</v>
      </c>
      <c r="C905" s="56" t="s">
        <v>1040</v>
      </c>
      <c r="D905" s="57" t="s">
        <v>2711</v>
      </c>
      <c r="E905" s="58" t="s">
        <v>2710</v>
      </c>
    </row>
    <row r="906" spans="1:5" x14ac:dyDescent="0.25">
      <c r="A906" s="54" t="s">
        <v>2712</v>
      </c>
      <c r="B906" s="55" t="s">
        <v>1027</v>
      </c>
      <c r="C906" s="56" t="s">
        <v>1040</v>
      </c>
      <c r="D906" s="57" t="s">
        <v>2713</v>
      </c>
      <c r="E906" s="58" t="s">
        <v>2712</v>
      </c>
    </row>
    <row r="907" spans="1:5" x14ac:dyDescent="0.25">
      <c r="A907" s="54" t="s">
        <v>2714</v>
      </c>
      <c r="B907" s="55" t="s">
        <v>1027</v>
      </c>
      <c r="C907" s="56" t="s">
        <v>1040</v>
      </c>
      <c r="D907" s="57" t="s">
        <v>2715</v>
      </c>
      <c r="E907" s="58" t="s">
        <v>2714</v>
      </c>
    </row>
    <row r="908" spans="1:5" x14ac:dyDescent="0.25">
      <c r="A908" s="44" t="s">
        <v>2716</v>
      </c>
      <c r="B908" s="45" t="s">
        <v>1027</v>
      </c>
      <c r="C908" s="46" t="s">
        <v>1034</v>
      </c>
      <c r="D908" s="47" t="s">
        <v>2717</v>
      </c>
      <c r="E908" s="48" t="s">
        <v>2716</v>
      </c>
    </row>
    <row r="909" spans="1:5" x14ac:dyDescent="0.25">
      <c r="A909" s="49" t="s">
        <v>2718</v>
      </c>
      <c r="B909" s="50" t="s">
        <v>1027</v>
      </c>
      <c r="C909" s="51" t="s">
        <v>1037</v>
      </c>
      <c r="D909" s="69" t="s">
        <v>2719</v>
      </c>
      <c r="E909" s="53" t="s">
        <v>2718</v>
      </c>
    </row>
    <row r="910" spans="1:5" x14ac:dyDescent="0.25">
      <c r="A910" s="54" t="s">
        <v>2720</v>
      </c>
      <c r="B910" s="55" t="s">
        <v>1027</v>
      </c>
      <c r="C910" s="56" t="s">
        <v>1040</v>
      </c>
      <c r="D910" s="57" t="s">
        <v>2721</v>
      </c>
      <c r="E910" s="58" t="s">
        <v>2720</v>
      </c>
    </row>
    <row r="911" spans="1:5" x14ac:dyDescent="0.25">
      <c r="A911" s="54" t="s">
        <v>2722</v>
      </c>
      <c r="B911" s="55" t="s">
        <v>1027</v>
      </c>
      <c r="C911" s="56" t="s">
        <v>1040</v>
      </c>
      <c r="D911" s="57" t="s">
        <v>2723</v>
      </c>
      <c r="E911" s="58" t="s">
        <v>2722</v>
      </c>
    </row>
    <row r="912" spans="1:5" x14ac:dyDescent="0.25">
      <c r="A912" s="54" t="s">
        <v>2724</v>
      </c>
      <c r="B912" s="55" t="s">
        <v>1027</v>
      </c>
      <c r="C912" s="56" t="s">
        <v>1040</v>
      </c>
      <c r="D912" s="57" t="s">
        <v>2725</v>
      </c>
      <c r="E912" s="58" t="s">
        <v>2724</v>
      </c>
    </row>
    <row r="913" spans="1:5" x14ac:dyDescent="0.25">
      <c r="A913" s="49" t="s">
        <v>2726</v>
      </c>
      <c r="B913" s="50" t="s">
        <v>1027</v>
      </c>
      <c r="C913" s="51" t="s">
        <v>1037</v>
      </c>
      <c r="D913" s="69" t="s">
        <v>2727</v>
      </c>
      <c r="E913" s="53" t="s">
        <v>2726</v>
      </c>
    </row>
    <row r="914" spans="1:5" x14ac:dyDescent="0.25">
      <c r="A914" s="54" t="s">
        <v>2728</v>
      </c>
      <c r="B914" s="55" t="s">
        <v>1027</v>
      </c>
      <c r="C914" s="56" t="s">
        <v>1040</v>
      </c>
      <c r="D914" s="80" t="s">
        <v>2729</v>
      </c>
      <c r="E914" s="58" t="s">
        <v>2728</v>
      </c>
    </row>
    <row r="915" spans="1:5" x14ac:dyDescent="0.25">
      <c r="A915" s="54" t="s">
        <v>2730</v>
      </c>
      <c r="B915" s="55" t="s">
        <v>1027</v>
      </c>
      <c r="C915" s="56" t="s">
        <v>1040</v>
      </c>
      <c r="D915" s="57" t="s">
        <v>2731</v>
      </c>
      <c r="E915" s="58" t="s">
        <v>2730</v>
      </c>
    </row>
    <row r="916" spans="1:5" x14ac:dyDescent="0.25">
      <c r="A916" s="54" t="s">
        <v>2732</v>
      </c>
      <c r="B916" s="55" t="s">
        <v>1027</v>
      </c>
      <c r="C916" s="56" t="s">
        <v>1040</v>
      </c>
      <c r="D916" s="57" t="s">
        <v>2733</v>
      </c>
      <c r="E916" s="58" t="s">
        <v>2732</v>
      </c>
    </row>
    <row r="917" spans="1:5" x14ac:dyDescent="0.25">
      <c r="A917" s="54" t="s">
        <v>2734</v>
      </c>
      <c r="B917" s="55" t="s">
        <v>1027</v>
      </c>
      <c r="C917" s="56" t="s">
        <v>1040</v>
      </c>
      <c r="D917" s="57" t="s">
        <v>2735</v>
      </c>
      <c r="E917" s="58" t="s">
        <v>2734</v>
      </c>
    </row>
    <row r="918" spans="1:5" x14ac:dyDescent="0.25">
      <c r="A918" s="44" t="s">
        <v>2736</v>
      </c>
      <c r="B918" s="45" t="s">
        <v>1027</v>
      </c>
      <c r="C918" s="46" t="s">
        <v>1034</v>
      </c>
      <c r="D918" s="47" t="s">
        <v>2737</v>
      </c>
      <c r="E918" s="48" t="s">
        <v>2736</v>
      </c>
    </row>
    <row r="919" spans="1:5" x14ac:dyDescent="0.25">
      <c r="A919" s="49" t="s">
        <v>2738</v>
      </c>
      <c r="B919" s="50" t="s">
        <v>1027</v>
      </c>
      <c r="C919" s="51" t="s">
        <v>1037</v>
      </c>
      <c r="D919" s="52" t="s">
        <v>2739</v>
      </c>
      <c r="E919" s="53" t="s">
        <v>2738</v>
      </c>
    </row>
    <row r="920" spans="1:5" x14ac:dyDescent="0.25">
      <c r="A920" s="54" t="s">
        <v>2740</v>
      </c>
      <c r="B920" s="55" t="s">
        <v>1027</v>
      </c>
      <c r="C920" s="56" t="s">
        <v>1040</v>
      </c>
      <c r="D920" s="57" t="s">
        <v>2739</v>
      </c>
      <c r="E920" s="58" t="s">
        <v>2740</v>
      </c>
    </row>
    <row r="921" spans="1:5" x14ac:dyDescent="0.25">
      <c r="A921" s="49" t="s">
        <v>2741</v>
      </c>
      <c r="B921" s="50" t="s">
        <v>1027</v>
      </c>
      <c r="C921" s="51" t="s">
        <v>1037</v>
      </c>
      <c r="D921" s="81" t="s">
        <v>2742</v>
      </c>
      <c r="E921" s="53" t="s">
        <v>2741</v>
      </c>
    </row>
    <row r="922" spans="1:5" x14ac:dyDescent="0.25">
      <c r="A922" s="54" t="s">
        <v>2743</v>
      </c>
      <c r="B922" s="55" t="s">
        <v>1027</v>
      </c>
      <c r="C922" s="56" t="s">
        <v>1040</v>
      </c>
      <c r="D922" s="57" t="s">
        <v>2742</v>
      </c>
      <c r="E922" s="58" t="s">
        <v>2743</v>
      </c>
    </row>
    <row r="923" spans="1:5" x14ac:dyDescent="0.25">
      <c r="A923" s="49" t="s">
        <v>2744</v>
      </c>
      <c r="B923" s="50" t="s">
        <v>1027</v>
      </c>
      <c r="C923" s="51" t="s">
        <v>1037</v>
      </c>
      <c r="D923" s="52" t="s">
        <v>2745</v>
      </c>
      <c r="E923" s="53" t="s">
        <v>2744</v>
      </c>
    </row>
    <row r="924" spans="1:5" x14ac:dyDescent="0.25">
      <c r="A924" s="54" t="s">
        <v>2746</v>
      </c>
      <c r="B924" s="55" t="s">
        <v>1027</v>
      </c>
      <c r="C924" s="56" t="s">
        <v>1040</v>
      </c>
      <c r="D924" s="57" t="s">
        <v>2745</v>
      </c>
      <c r="E924" s="58" t="s">
        <v>2746</v>
      </c>
    </row>
    <row r="925" spans="1:5" x14ac:dyDescent="0.25">
      <c r="A925" s="49" t="s">
        <v>2747</v>
      </c>
      <c r="B925" s="50" t="s">
        <v>1027</v>
      </c>
      <c r="C925" s="51" t="s">
        <v>1037</v>
      </c>
      <c r="D925" s="52" t="s">
        <v>2748</v>
      </c>
      <c r="E925" s="53" t="s">
        <v>2747</v>
      </c>
    </row>
    <row r="926" spans="1:5" x14ac:dyDescent="0.25">
      <c r="A926" s="54" t="s">
        <v>2749</v>
      </c>
      <c r="B926" s="55" t="s">
        <v>1027</v>
      </c>
      <c r="C926" s="56" t="s">
        <v>1040</v>
      </c>
      <c r="D926" s="57" t="s">
        <v>2748</v>
      </c>
      <c r="E926" s="58" t="s">
        <v>2749</v>
      </c>
    </row>
    <row r="927" spans="1:5" x14ac:dyDescent="0.25">
      <c r="A927" s="39" t="s">
        <v>2750</v>
      </c>
      <c r="B927" s="40" t="s">
        <v>1027</v>
      </c>
      <c r="C927" s="41" t="s">
        <v>1031</v>
      </c>
      <c r="D927" s="42" t="s">
        <v>2751</v>
      </c>
      <c r="E927" s="43" t="s">
        <v>2750</v>
      </c>
    </row>
    <row r="928" spans="1:5" x14ac:dyDescent="0.25">
      <c r="A928" s="44" t="s">
        <v>2752</v>
      </c>
      <c r="B928" s="45" t="s">
        <v>1027</v>
      </c>
      <c r="C928" s="46" t="s">
        <v>1034</v>
      </c>
      <c r="D928" s="47" t="s">
        <v>2753</v>
      </c>
      <c r="E928" s="48" t="s">
        <v>2752</v>
      </c>
    </row>
    <row r="929" spans="1:5" x14ac:dyDescent="0.25">
      <c r="A929" s="61" t="s">
        <v>2754</v>
      </c>
      <c r="B929" s="62" t="s">
        <v>1027</v>
      </c>
      <c r="C929" s="63" t="s">
        <v>1037</v>
      </c>
      <c r="D929" s="52" t="s">
        <v>2753</v>
      </c>
      <c r="E929" s="64" t="s">
        <v>2754</v>
      </c>
    </row>
    <row r="930" spans="1:5" x14ac:dyDescent="0.25">
      <c r="A930" s="54" t="s">
        <v>2755</v>
      </c>
      <c r="B930" s="55" t="s">
        <v>1027</v>
      </c>
      <c r="C930" s="56" t="s">
        <v>1040</v>
      </c>
      <c r="D930" s="57" t="s">
        <v>2753</v>
      </c>
      <c r="E930" s="58" t="s">
        <v>2755</v>
      </c>
    </row>
    <row r="931" spans="1:5" x14ac:dyDescent="0.25">
      <c r="A931" s="44" t="s">
        <v>2756</v>
      </c>
      <c r="B931" s="45" t="s">
        <v>1027</v>
      </c>
      <c r="C931" s="46" t="s">
        <v>1034</v>
      </c>
      <c r="D931" s="68" t="s">
        <v>2757</v>
      </c>
      <c r="E931" s="48" t="s">
        <v>2756</v>
      </c>
    </row>
    <row r="932" spans="1:5" x14ac:dyDescent="0.25">
      <c r="A932" s="61" t="s">
        <v>2758</v>
      </c>
      <c r="B932" s="62" t="s">
        <v>1027</v>
      </c>
      <c r="C932" s="63" t="s">
        <v>1037</v>
      </c>
      <c r="D932" s="52" t="s">
        <v>2757</v>
      </c>
      <c r="E932" s="64" t="s">
        <v>2758</v>
      </c>
    </row>
    <row r="933" spans="1:5" x14ac:dyDescent="0.25">
      <c r="A933" s="54" t="s">
        <v>2759</v>
      </c>
      <c r="B933" s="55" t="s">
        <v>1027</v>
      </c>
      <c r="C933" s="56" t="s">
        <v>1040</v>
      </c>
      <c r="D933" s="57" t="s">
        <v>2757</v>
      </c>
      <c r="E933" s="58" t="s">
        <v>2759</v>
      </c>
    </row>
    <row r="934" spans="1:5" x14ac:dyDescent="0.25">
      <c r="A934" s="44" t="s">
        <v>2760</v>
      </c>
      <c r="B934" s="45" t="s">
        <v>1027</v>
      </c>
      <c r="C934" s="46" t="s">
        <v>1034</v>
      </c>
      <c r="D934" s="68" t="s">
        <v>2761</v>
      </c>
      <c r="E934" s="48" t="s">
        <v>2760</v>
      </c>
    </row>
    <row r="935" spans="1:5" x14ac:dyDescent="0.25">
      <c r="A935" s="61" t="s">
        <v>2762</v>
      </c>
      <c r="B935" s="62" t="s">
        <v>1027</v>
      </c>
      <c r="C935" s="63" t="s">
        <v>1037</v>
      </c>
      <c r="D935" s="52" t="s">
        <v>2763</v>
      </c>
      <c r="E935" s="64" t="s">
        <v>2762</v>
      </c>
    </row>
    <row r="936" spans="1:5" ht="24" x14ac:dyDescent="0.25">
      <c r="A936" s="54" t="s">
        <v>2764</v>
      </c>
      <c r="B936" s="55" t="s">
        <v>1027</v>
      </c>
      <c r="C936" s="56" t="s">
        <v>1040</v>
      </c>
      <c r="D936" s="57" t="s">
        <v>2763</v>
      </c>
      <c r="E936" s="58" t="s">
        <v>2764</v>
      </c>
    </row>
    <row r="937" spans="1:5" x14ac:dyDescent="0.25">
      <c r="A937" s="61" t="s">
        <v>2765</v>
      </c>
      <c r="B937" s="62" t="s">
        <v>1027</v>
      </c>
      <c r="C937" s="63" t="s">
        <v>1037</v>
      </c>
      <c r="D937" s="52" t="s">
        <v>2766</v>
      </c>
      <c r="E937" s="64" t="s">
        <v>2765</v>
      </c>
    </row>
    <row r="938" spans="1:5" ht="24" x14ac:dyDescent="0.25">
      <c r="A938" s="54" t="s">
        <v>2767</v>
      </c>
      <c r="B938" s="55" t="s">
        <v>1027</v>
      </c>
      <c r="C938" s="56" t="s">
        <v>1040</v>
      </c>
      <c r="D938" s="57" t="s">
        <v>2766</v>
      </c>
      <c r="E938" s="58" t="s">
        <v>2767</v>
      </c>
    </row>
    <row r="939" spans="1:5" x14ac:dyDescent="0.25">
      <c r="A939" s="61" t="s">
        <v>2768</v>
      </c>
      <c r="B939" s="62" t="s">
        <v>1027</v>
      </c>
      <c r="C939" s="63" t="s">
        <v>1037</v>
      </c>
      <c r="D939" s="52" t="s">
        <v>2769</v>
      </c>
      <c r="E939" s="64" t="s">
        <v>2768</v>
      </c>
    </row>
    <row r="940" spans="1:5" x14ac:dyDescent="0.25">
      <c r="A940" s="54" t="s">
        <v>2770</v>
      </c>
      <c r="B940" s="55" t="s">
        <v>1027</v>
      </c>
      <c r="C940" s="56" t="s">
        <v>1040</v>
      </c>
      <c r="D940" s="57" t="s">
        <v>2769</v>
      </c>
      <c r="E940" s="58" t="s">
        <v>2770</v>
      </c>
    </row>
    <row r="941" spans="1:5" x14ac:dyDescent="0.25">
      <c r="A941" s="61" t="s">
        <v>2771</v>
      </c>
      <c r="B941" s="62" t="s">
        <v>1027</v>
      </c>
      <c r="C941" s="63" t="s">
        <v>1037</v>
      </c>
      <c r="D941" s="52" t="s">
        <v>2772</v>
      </c>
      <c r="E941" s="64" t="s">
        <v>2771</v>
      </c>
    </row>
    <row r="942" spans="1:5" x14ac:dyDescent="0.25">
      <c r="A942" s="54" t="s">
        <v>2773</v>
      </c>
      <c r="B942" s="55" t="s">
        <v>1027</v>
      </c>
      <c r="C942" s="56" t="s">
        <v>1040</v>
      </c>
      <c r="D942" s="57" t="s">
        <v>2772</v>
      </c>
      <c r="E942" s="58" t="s">
        <v>2773</v>
      </c>
    </row>
    <row r="943" spans="1:5" x14ac:dyDescent="0.25">
      <c r="A943" s="61" t="s">
        <v>2774</v>
      </c>
      <c r="B943" s="62" t="s">
        <v>1027</v>
      </c>
      <c r="C943" s="63" t="s">
        <v>1037</v>
      </c>
      <c r="D943" s="52" t="s">
        <v>2775</v>
      </c>
      <c r="E943" s="64" t="s">
        <v>2774</v>
      </c>
    </row>
    <row r="944" spans="1:5" x14ac:dyDescent="0.25">
      <c r="A944" s="54" t="s">
        <v>2776</v>
      </c>
      <c r="B944" s="55" t="s">
        <v>1027</v>
      </c>
      <c r="C944" s="56" t="s">
        <v>1040</v>
      </c>
      <c r="D944" s="57" t="s">
        <v>2775</v>
      </c>
      <c r="E944" s="58" t="s">
        <v>2776</v>
      </c>
    </row>
    <row r="945" spans="1:5" x14ac:dyDescent="0.25">
      <c r="A945" s="61" t="s">
        <v>2777</v>
      </c>
      <c r="B945" s="62" t="s">
        <v>1027</v>
      </c>
      <c r="C945" s="63" t="s">
        <v>1037</v>
      </c>
      <c r="D945" s="52" t="s">
        <v>2778</v>
      </c>
      <c r="E945" s="64" t="s">
        <v>2777</v>
      </c>
    </row>
    <row r="946" spans="1:5" x14ac:dyDescent="0.25">
      <c r="A946" s="54" t="s">
        <v>2779</v>
      </c>
      <c r="B946" s="55" t="s">
        <v>1027</v>
      </c>
      <c r="C946" s="56" t="s">
        <v>1040</v>
      </c>
      <c r="D946" s="57" t="s">
        <v>2778</v>
      </c>
      <c r="E946" s="58" t="s">
        <v>2779</v>
      </c>
    </row>
    <row r="947" spans="1:5" x14ac:dyDescent="0.25">
      <c r="A947" s="44" t="s">
        <v>2780</v>
      </c>
      <c r="B947" s="45" t="s">
        <v>1027</v>
      </c>
      <c r="C947" s="46" t="s">
        <v>1034</v>
      </c>
      <c r="D947" s="47" t="s">
        <v>2781</v>
      </c>
      <c r="E947" s="48" t="s">
        <v>2780</v>
      </c>
    </row>
    <row r="948" spans="1:5" x14ac:dyDescent="0.25">
      <c r="A948" s="61" t="s">
        <v>2782</v>
      </c>
      <c r="B948" s="62" t="s">
        <v>1027</v>
      </c>
      <c r="C948" s="63" t="s">
        <v>1037</v>
      </c>
      <c r="D948" s="52" t="s">
        <v>2781</v>
      </c>
      <c r="E948" s="64" t="s">
        <v>2782</v>
      </c>
    </row>
    <row r="949" spans="1:5" x14ac:dyDescent="0.25">
      <c r="A949" s="54" t="s">
        <v>2783</v>
      </c>
      <c r="B949" s="55" t="s">
        <v>1027</v>
      </c>
      <c r="C949" s="56" t="s">
        <v>1040</v>
      </c>
      <c r="D949" s="57" t="s">
        <v>2781</v>
      </c>
      <c r="E949" s="58" t="s">
        <v>2783</v>
      </c>
    </row>
    <row r="950" spans="1:5" ht="17.25" x14ac:dyDescent="0.25">
      <c r="A950" s="34" t="s">
        <v>2784</v>
      </c>
      <c r="B950" s="35" t="s">
        <v>1027</v>
      </c>
      <c r="C950" s="36" t="s">
        <v>1028</v>
      </c>
      <c r="D950" s="74" t="s">
        <v>2785</v>
      </c>
      <c r="E950" s="38" t="s">
        <v>2784</v>
      </c>
    </row>
    <row r="951" spans="1:5" x14ac:dyDescent="0.25">
      <c r="A951" s="39" t="s">
        <v>2786</v>
      </c>
      <c r="B951" s="40" t="s">
        <v>1027</v>
      </c>
      <c r="C951" s="41" t="s">
        <v>1031</v>
      </c>
      <c r="D951" s="42" t="s">
        <v>2787</v>
      </c>
      <c r="E951" s="43" t="s">
        <v>2786</v>
      </c>
    </row>
    <row r="952" spans="1:5" x14ac:dyDescent="0.25">
      <c r="A952" s="44" t="s">
        <v>2788</v>
      </c>
      <c r="B952" s="45" t="s">
        <v>1027</v>
      </c>
      <c r="C952" s="46" t="s">
        <v>1034</v>
      </c>
      <c r="D952" s="68" t="s">
        <v>2789</v>
      </c>
      <c r="E952" s="48" t="s">
        <v>2788</v>
      </c>
    </row>
    <row r="953" spans="1:5" x14ac:dyDescent="0.25">
      <c r="A953" s="49" t="s">
        <v>2790</v>
      </c>
      <c r="B953" s="50" t="s">
        <v>1027</v>
      </c>
      <c r="C953" s="51" t="s">
        <v>1037</v>
      </c>
      <c r="D953" s="52" t="s">
        <v>2791</v>
      </c>
      <c r="E953" s="53" t="s">
        <v>2790</v>
      </c>
    </row>
    <row r="954" spans="1:5" x14ac:dyDescent="0.25">
      <c r="A954" s="54" t="s">
        <v>2792</v>
      </c>
      <c r="B954" s="55" t="s">
        <v>1027</v>
      </c>
      <c r="C954" s="56" t="s">
        <v>1040</v>
      </c>
      <c r="D954" s="57" t="s">
        <v>2793</v>
      </c>
      <c r="E954" s="58" t="s">
        <v>2792</v>
      </c>
    </row>
    <row r="955" spans="1:5" x14ac:dyDescent="0.25">
      <c r="A955" s="54" t="s">
        <v>2794</v>
      </c>
      <c r="B955" s="55" t="s">
        <v>1027</v>
      </c>
      <c r="C955" s="56" t="s">
        <v>1040</v>
      </c>
      <c r="D955" s="57" t="s">
        <v>2795</v>
      </c>
      <c r="E955" s="58" t="s">
        <v>2794</v>
      </c>
    </row>
    <row r="956" spans="1:5" x14ac:dyDescent="0.25">
      <c r="A956" s="54" t="s">
        <v>2796</v>
      </c>
      <c r="B956" s="55" t="s">
        <v>1027</v>
      </c>
      <c r="C956" s="56" t="s">
        <v>1040</v>
      </c>
      <c r="D956" s="57" t="s">
        <v>2797</v>
      </c>
      <c r="E956" s="58" t="s">
        <v>2796</v>
      </c>
    </row>
    <row r="957" spans="1:5" x14ac:dyDescent="0.25">
      <c r="A957" s="49" t="s">
        <v>2798</v>
      </c>
      <c r="B957" s="50" t="s">
        <v>1027</v>
      </c>
      <c r="C957" s="51" t="s">
        <v>1037</v>
      </c>
      <c r="D957" s="52" t="s">
        <v>2799</v>
      </c>
      <c r="E957" s="53" t="s">
        <v>2798</v>
      </c>
    </row>
    <row r="958" spans="1:5" x14ac:dyDescent="0.25">
      <c r="A958" s="54" t="s">
        <v>2800</v>
      </c>
      <c r="B958" s="55" t="s">
        <v>1027</v>
      </c>
      <c r="C958" s="56" t="s">
        <v>1040</v>
      </c>
      <c r="D958" s="57" t="s">
        <v>2801</v>
      </c>
      <c r="E958" s="58" t="s">
        <v>2800</v>
      </c>
    </row>
    <row r="959" spans="1:5" x14ac:dyDescent="0.25">
      <c r="A959" s="54" t="s">
        <v>2802</v>
      </c>
      <c r="B959" s="55" t="s">
        <v>1027</v>
      </c>
      <c r="C959" s="56" t="s">
        <v>1040</v>
      </c>
      <c r="D959" s="57" t="s">
        <v>2803</v>
      </c>
      <c r="E959" s="58" t="s">
        <v>2802</v>
      </c>
    </row>
    <row r="960" spans="1:5" x14ac:dyDescent="0.25">
      <c r="A960" s="54" t="s">
        <v>2804</v>
      </c>
      <c r="B960" s="55" t="s">
        <v>1027</v>
      </c>
      <c r="C960" s="56" t="s">
        <v>1040</v>
      </c>
      <c r="D960" s="57" t="s">
        <v>2805</v>
      </c>
      <c r="E960" s="58" t="s">
        <v>2804</v>
      </c>
    </row>
    <row r="961" spans="1:5" x14ac:dyDescent="0.25">
      <c r="A961" s="49" t="s">
        <v>2806</v>
      </c>
      <c r="B961" s="50" t="s">
        <v>1027</v>
      </c>
      <c r="C961" s="51" t="s">
        <v>1037</v>
      </c>
      <c r="D961" s="52" t="s">
        <v>2807</v>
      </c>
      <c r="E961" s="53" t="s">
        <v>2806</v>
      </c>
    </row>
    <row r="962" spans="1:5" x14ac:dyDescent="0.25">
      <c r="A962" s="54" t="s">
        <v>2808</v>
      </c>
      <c r="B962" s="55" t="s">
        <v>1027</v>
      </c>
      <c r="C962" s="56" t="s">
        <v>1040</v>
      </c>
      <c r="D962" s="57" t="s">
        <v>2809</v>
      </c>
      <c r="E962" s="58" t="s">
        <v>2808</v>
      </c>
    </row>
    <row r="963" spans="1:5" x14ac:dyDescent="0.25">
      <c r="A963" s="54" t="s">
        <v>2810</v>
      </c>
      <c r="B963" s="55" t="s">
        <v>1027</v>
      </c>
      <c r="C963" s="56" t="s">
        <v>1040</v>
      </c>
      <c r="D963" s="57" t="s">
        <v>2811</v>
      </c>
      <c r="E963" s="58" t="s">
        <v>2810</v>
      </c>
    </row>
    <row r="964" spans="1:5" x14ac:dyDescent="0.25">
      <c r="A964" s="54" t="s">
        <v>2812</v>
      </c>
      <c r="B964" s="55" t="s">
        <v>1027</v>
      </c>
      <c r="C964" s="56" t="s">
        <v>1040</v>
      </c>
      <c r="D964" s="57" t="s">
        <v>2807</v>
      </c>
      <c r="E964" s="58" t="s">
        <v>2812</v>
      </c>
    </row>
    <row r="965" spans="1:5" x14ac:dyDescent="0.25">
      <c r="A965" s="49" t="s">
        <v>2813</v>
      </c>
      <c r="B965" s="50" t="s">
        <v>1027</v>
      </c>
      <c r="C965" s="51" t="s">
        <v>1037</v>
      </c>
      <c r="D965" s="52" t="s">
        <v>2814</v>
      </c>
      <c r="E965" s="53" t="s">
        <v>2813</v>
      </c>
    </row>
    <row r="966" spans="1:5" x14ac:dyDescent="0.25">
      <c r="A966" s="54" t="s">
        <v>2815</v>
      </c>
      <c r="B966" s="55" t="s">
        <v>1027</v>
      </c>
      <c r="C966" s="56" t="s">
        <v>1040</v>
      </c>
      <c r="D966" s="57" t="s">
        <v>2816</v>
      </c>
      <c r="E966" s="58" t="s">
        <v>2815</v>
      </c>
    </row>
    <row r="967" spans="1:5" x14ac:dyDescent="0.25">
      <c r="A967" s="54" t="s">
        <v>2817</v>
      </c>
      <c r="B967" s="55" t="s">
        <v>1027</v>
      </c>
      <c r="C967" s="56" t="s">
        <v>1040</v>
      </c>
      <c r="D967" s="57" t="s">
        <v>2818</v>
      </c>
      <c r="E967" s="58" t="s">
        <v>2817</v>
      </c>
    </row>
    <row r="968" spans="1:5" x14ac:dyDescent="0.25">
      <c r="A968" s="44" t="s">
        <v>2819</v>
      </c>
      <c r="B968" s="45" t="s">
        <v>1027</v>
      </c>
      <c r="C968" s="46" t="s">
        <v>1034</v>
      </c>
      <c r="D968" s="47" t="s">
        <v>2820</v>
      </c>
      <c r="E968" s="48" t="s">
        <v>2819</v>
      </c>
    </row>
    <row r="969" spans="1:5" x14ac:dyDescent="0.25">
      <c r="A969" s="49" t="s">
        <v>2821</v>
      </c>
      <c r="B969" s="50" t="s">
        <v>1027</v>
      </c>
      <c r="C969" s="51" t="s">
        <v>1037</v>
      </c>
      <c r="D969" s="52" t="s">
        <v>2822</v>
      </c>
      <c r="E969" s="53" t="s">
        <v>2821</v>
      </c>
    </row>
    <row r="970" spans="1:5" x14ac:dyDescent="0.25">
      <c r="A970" s="54" t="s">
        <v>2823</v>
      </c>
      <c r="B970" s="55" t="s">
        <v>1027</v>
      </c>
      <c r="C970" s="56" t="s">
        <v>1040</v>
      </c>
      <c r="D970" s="57" t="s">
        <v>2822</v>
      </c>
      <c r="E970" s="58" t="s">
        <v>2823</v>
      </c>
    </row>
    <row r="971" spans="1:5" x14ac:dyDescent="0.25">
      <c r="A971" s="49" t="s">
        <v>2824</v>
      </c>
      <c r="B971" s="50" t="s">
        <v>1027</v>
      </c>
      <c r="C971" s="51" t="s">
        <v>1037</v>
      </c>
      <c r="D971" s="52" t="s">
        <v>2825</v>
      </c>
      <c r="E971" s="53" t="s">
        <v>2824</v>
      </c>
    </row>
    <row r="972" spans="1:5" x14ac:dyDescent="0.25">
      <c r="A972" s="54" t="s">
        <v>2826</v>
      </c>
      <c r="B972" s="55" t="s">
        <v>1027</v>
      </c>
      <c r="C972" s="56" t="s">
        <v>1040</v>
      </c>
      <c r="D972" s="57" t="s">
        <v>2825</v>
      </c>
      <c r="E972" s="58" t="s">
        <v>2826</v>
      </c>
    </row>
    <row r="973" spans="1:5" x14ac:dyDescent="0.25">
      <c r="A973" s="44" t="s">
        <v>2827</v>
      </c>
      <c r="B973" s="45" t="s">
        <v>1027</v>
      </c>
      <c r="C973" s="46" t="s">
        <v>1034</v>
      </c>
      <c r="D973" s="47" t="s">
        <v>2828</v>
      </c>
      <c r="E973" s="48" t="s">
        <v>2827</v>
      </c>
    </row>
    <row r="974" spans="1:5" x14ac:dyDescent="0.25">
      <c r="A974" s="49" t="s">
        <v>2829</v>
      </c>
      <c r="B974" s="50" t="s">
        <v>1027</v>
      </c>
      <c r="C974" s="51" t="s">
        <v>1037</v>
      </c>
      <c r="D974" s="52" t="s">
        <v>2830</v>
      </c>
      <c r="E974" s="53" t="s">
        <v>2829</v>
      </c>
    </row>
    <row r="975" spans="1:5" x14ac:dyDescent="0.25">
      <c r="A975" s="54" t="s">
        <v>2831</v>
      </c>
      <c r="B975" s="55" t="s">
        <v>1027</v>
      </c>
      <c r="C975" s="56" t="s">
        <v>1040</v>
      </c>
      <c r="D975" s="57" t="s">
        <v>2830</v>
      </c>
      <c r="E975" s="58" t="s">
        <v>2831</v>
      </c>
    </row>
    <row r="976" spans="1:5" x14ac:dyDescent="0.25">
      <c r="A976" s="49" t="s">
        <v>2832</v>
      </c>
      <c r="B976" s="50" t="s">
        <v>1027</v>
      </c>
      <c r="C976" s="51" t="s">
        <v>1037</v>
      </c>
      <c r="D976" s="52" t="s">
        <v>2833</v>
      </c>
      <c r="E976" s="53" t="s">
        <v>2832</v>
      </c>
    </row>
    <row r="977" spans="1:5" x14ac:dyDescent="0.25">
      <c r="A977" s="54" t="s">
        <v>2834</v>
      </c>
      <c r="B977" s="55" t="s">
        <v>1027</v>
      </c>
      <c r="C977" s="56" t="s">
        <v>1040</v>
      </c>
      <c r="D977" s="57" t="s">
        <v>2833</v>
      </c>
      <c r="E977" s="58" t="s">
        <v>2834</v>
      </c>
    </row>
    <row r="978" spans="1:5" x14ac:dyDescent="0.25">
      <c r="A978" s="49" t="s">
        <v>2835</v>
      </c>
      <c r="B978" s="50" t="s">
        <v>1027</v>
      </c>
      <c r="C978" s="51" t="s">
        <v>1037</v>
      </c>
      <c r="D978" s="52" t="s">
        <v>2836</v>
      </c>
      <c r="E978" s="53" t="s">
        <v>2835</v>
      </c>
    </row>
    <row r="979" spans="1:5" x14ac:dyDescent="0.25">
      <c r="A979" s="54" t="s">
        <v>2837</v>
      </c>
      <c r="B979" s="55" t="s">
        <v>1027</v>
      </c>
      <c r="C979" s="56" t="s">
        <v>1040</v>
      </c>
      <c r="D979" s="57" t="s">
        <v>2836</v>
      </c>
      <c r="E979" s="58" t="s">
        <v>2837</v>
      </c>
    </row>
    <row r="980" spans="1:5" x14ac:dyDescent="0.25">
      <c r="A980" s="49" t="s">
        <v>2838</v>
      </c>
      <c r="B980" s="50" t="s">
        <v>1027</v>
      </c>
      <c r="C980" s="51" t="s">
        <v>1037</v>
      </c>
      <c r="D980" s="52" t="s">
        <v>2839</v>
      </c>
      <c r="E980" s="53" t="s">
        <v>2838</v>
      </c>
    </row>
    <row r="981" spans="1:5" x14ac:dyDescent="0.25">
      <c r="A981" s="54" t="s">
        <v>2840</v>
      </c>
      <c r="B981" s="55" t="s">
        <v>1027</v>
      </c>
      <c r="C981" s="56" t="s">
        <v>1040</v>
      </c>
      <c r="D981" s="57" t="s">
        <v>2839</v>
      </c>
      <c r="E981" s="58" t="s">
        <v>2840</v>
      </c>
    </row>
    <row r="982" spans="1:5" x14ac:dyDescent="0.25">
      <c r="A982" s="44" t="s">
        <v>2841</v>
      </c>
      <c r="B982" s="45" t="s">
        <v>1027</v>
      </c>
      <c r="C982" s="46" t="s">
        <v>1034</v>
      </c>
      <c r="D982" s="47" t="s">
        <v>2842</v>
      </c>
      <c r="E982" s="48" t="s">
        <v>2841</v>
      </c>
    </row>
    <row r="983" spans="1:5" x14ac:dyDescent="0.25">
      <c r="A983" s="49" t="s">
        <v>2843</v>
      </c>
      <c r="B983" s="50" t="s">
        <v>1027</v>
      </c>
      <c r="C983" s="51" t="s">
        <v>1037</v>
      </c>
      <c r="D983" s="52" t="s">
        <v>2844</v>
      </c>
      <c r="E983" s="53" t="s">
        <v>2843</v>
      </c>
    </row>
    <row r="984" spans="1:5" x14ac:dyDescent="0.25">
      <c r="A984" s="54" t="s">
        <v>2845</v>
      </c>
      <c r="B984" s="55" t="s">
        <v>1027</v>
      </c>
      <c r="C984" s="56" t="s">
        <v>1040</v>
      </c>
      <c r="D984" s="57" t="s">
        <v>2844</v>
      </c>
      <c r="E984" s="58" t="s">
        <v>2845</v>
      </c>
    </row>
    <row r="985" spans="1:5" x14ac:dyDescent="0.25">
      <c r="A985" s="49" t="s">
        <v>2846</v>
      </c>
      <c r="B985" s="50" t="s">
        <v>1027</v>
      </c>
      <c r="C985" s="51" t="s">
        <v>1037</v>
      </c>
      <c r="D985" s="52" t="s">
        <v>2847</v>
      </c>
      <c r="E985" s="53" t="s">
        <v>2846</v>
      </c>
    </row>
    <row r="986" spans="1:5" x14ac:dyDescent="0.25">
      <c r="A986" s="54" t="s">
        <v>2848</v>
      </c>
      <c r="B986" s="55" t="s">
        <v>1027</v>
      </c>
      <c r="C986" s="56" t="s">
        <v>1040</v>
      </c>
      <c r="D986" s="57" t="s">
        <v>2847</v>
      </c>
      <c r="E986" s="58" t="s">
        <v>2848</v>
      </c>
    </row>
    <row r="987" spans="1:5" x14ac:dyDescent="0.25">
      <c r="A987" s="49" t="s">
        <v>2849</v>
      </c>
      <c r="B987" s="50" t="s">
        <v>1027</v>
      </c>
      <c r="C987" s="51" t="s">
        <v>1037</v>
      </c>
      <c r="D987" s="52" t="s">
        <v>2850</v>
      </c>
      <c r="E987" s="53" t="s">
        <v>2849</v>
      </c>
    </row>
    <row r="988" spans="1:5" x14ac:dyDescent="0.25">
      <c r="A988" s="54" t="s">
        <v>2851</v>
      </c>
      <c r="B988" s="55" t="s">
        <v>1027</v>
      </c>
      <c r="C988" s="56" t="s">
        <v>1040</v>
      </c>
      <c r="D988" s="57" t="s">
        <v>2850</v>
      </c>
      <c r="E988" s="58" t="s">
        <v>2851</v>
      </c>
    </row>
    <row r="989" spans="1:5" x14ac:dyDescent="0.25">
      <c r="A989" s="49" t="s">
        <v>2852</v>
      </c>
      <c r="B989" s="50" t="s">
        <v>1027</v>
      </c>
      <c r="C989" s="51" t="s">
        <v>1037</v>
      </c>
      <c r="D989" s="52" t="s">
        <v>2853</v>
      </c>
      <c r="E989" s="53" t="s">
        <v>2852</v>
      </c>
    </row>
    <row r="990" spans="1:5" x14ac:dyDescent="0.25">
      <c r="A990" s="54" t="s">
        <v>2854</v>
      </c>
      <c r="B990" s="55" t="s">
        <v>1027</v>
      </c>
      <c r="C990" s="56" t="s">
        <v>1040</v>
      </c>
      <c r="D990" s="57" t="s">
        <v>2853</v>
      </c>
      <c r="E990" s="58" t="s">
        <v>2854</v>
      </c>
    </row>
    <row r="991" spans="1:5" x14ac:dyDescent="0.25">
      <c r="A991" s="39" t="s">
        <v>2855</v>
      </c>
      <c r="B991" s="40" t="s">
        <v>1027</v>
      </c>
      <c r="C991" s="41" t="s">
        <v>1031</v>
      </c>
      <c r="D991" s="42" t="s">
        <v>2856</v>
      </c>
      <c r="E991" s="43" t="s">
        <v>2855</v>
      </c>
    </row>
    <row r="992" spans="1:5" x14ac:dyDescent="0.25">
      <c r="A992" s="44" t="s">
        <v>2857</v>
      </c>
      <c r="B992" s="45" t="s">
        <v>1027</v>
      </c>
      <c r="C992" s="46" t="s">
        <v>1034</v>
      </c>
      <c r="D992" s="47" t="s">
        <v>2858</v>
      </c>
      <c r="E992" s="48" t="s">
        <v>2857</v>
      </c>
    </row>
    <row r="993" spans="1:5" x14ac:dyDescent="0.25">
      <c r="A993" s="49" t="s">
        <v>2859</v>
      </c>
      <c r="B993" s="50" t="s">
        <v>1027</v>
      </c>
      <c r="C993" s="51" t="s">
        <v>1037</v>
      </c>
      <c r="D993" s="52" t="s">
        <v>2860</v>
      </c>
      <c r="E993" s="53" t="s">
        <v>2859</v>
      </c>
    </row>
    <row r="994" spans="1:5" x14ac:dyDescent="0.25">
      <c r="A994" s="54" t="s">
        <v>2861</v>
      </c>
      <c r="B994" s="55" t="s">
        <v>1027</v>
      </c>
      <c r="C994" s="56" t="s">
        <v>1040</v>
      </c>
      <c r="D994" s="57" t="s">
        <v>2862</v>
      </c>
      <c r="E994" s="58" t="s">
        <v>2861</v>
      </c>
    </row>
    <row r="995" spans="1:5" x14ac:dyDescent="0.25">
      <c r="A995" s="54" t="s">
        <v>2863</v>
      </c>
      <c r="B995" s="55" t="s">
        <v>1027</v>
      </c>
      <c r="C995" s="56" t="s">
        <v>1040</v>
      </c>
      <c r="D995" s="57" t="s">
        <v>2864</v>
      </c>
      <c r="E995" s="58" t="s">
        <v>2863</v>
      </c>
    </row>
    <row r="996" spans="1:5" x14ac:dyDescent="0.25">
      <c r="A996" s="54" t="s">
        <v>2865</v>
      </c>
      <c r="B996" s="55" t="s">
        <v>1027</v>
      </c>
      <c r="C996" s="56" t="s">
        <v>1040</v>
      </c>
      <c r="D996" s="57" t="s">
        <v>2866</v>
      </c>
      <c r="E996" s="58" t="s">
        <v>2865</v>
      </c>
    </row>
    <row r="997" spans="1:5" x14ac:dyDescent="0.25">
      <c r="A997" s="54" t="s">
        <v>2867</v>
      </c>
      <c r="B997" s="55" t="s">
        <v>1027</v>
      </c>
      <c r="C997" s="56" t="s">
        <v>1040</v>
      </c>
      <c r="D997" s="57" t="s">
        <v>2868</v>
      </c>
      <c r="E997" s="58" t="s">
        <v>2867</v>
      </c>
    </row>
    <row r="998" spans="1:5" x14ac:dyDescent="0.25">
      <c r="A998" s="54" t="s">
        <v>2869</v>
      </c>
      <c r="B998" s="55" t="s">
        <v>1027</v>
      </c>
      <c r="C998" s="56" t="s">
        <v>1040</v>
      </c>
      <c r="D998" s="57" t="s">
        <v>2870</v>
      </c>
      <c r="E998" s="58" t="s">
        <v>2869</v>
      </c>
    </row>
    <row r="999" spans="1:5" x14ac:dyDescent="0.25">
      <c r="A999" s="54" t="s">
        <v>2871</v>
      </c>
      <c r="B999" s="55" t="s">
        <v>1027</v>
      </c>
      <c r="C999" s="56" t="s">
        <v>1040</v>
      </c>
      <c r="D999" s="57" t="s">
        <v>2872</v>
      </c>
      <c r="E999" s="58" t="s">
        <v>2871</v>
      </c>
    </row>
    <row r="1000" spans="1:5" x14ac:dyDescent="0.25">
      <c r="A1000" s="54" t="s">
        <v>2873</v>
      </c>
      <c r="B1000" s="55" t="s">
        <v>1027</v>
      </c>
      <c r="C1000" s="56" t="s">
        <v>1040</v>
      </c>
      <c r="D1000" s="57" t="s">
        <v>2874</v>
      </c>
      <c r="E1000" s="58" t="s">
        <v>2873</v>
      </c>
    </row>
    <row r="1001" spans="1:5" x14ac:dyDescent="0.25">
      <c r="A1001" s="54" t="s">
        <v>2875</v>
      </c>
      <c r="B1001" s="55" t="s">
        <v>1027</v>
      </c>
      <c r="C1001" s="56" t="s">
        <v>1040</v>
      </c>
      <c r="D1001" s="57" t="s">
        <v>2876</v>
      </c>
      <c r="E1001" s="58" t="s">
        <v>2875</v>
      </c>
    </row>
    <row r="1002" spans="1:5" x14ac:dyDescent="0.25">
      <c r="A1002" s="54" t="s">
        <v>2877</v>
      </c>
      <c r="B1002" s="55" t="s">
        <v>1027</v>
      </c>
      <c r="C1002" s="56" t="s">
        <v>1040</v>
      </c>
      <c r="D1002" s="57" t="s">
        <v>2878</v>
      </c>
      <c r="E1002" s="58" t="s">
        <v>2877</v>
      </c>
    </row>
    <row r="1003" spans="1:5" x14ac:dyDescent="0.25">
      <c r="A1003" s="54" t="s">
        <v>2879</v>
      </c>
      <c r="B1003" s="55" t="s">
        <v>1027</v>
      </c>
      <c r="C1003" s="56" t="s">
        <v>1040</v>
      </c>
      <c r="D1003" s="57" t="s">
        <v>2880</v>
      </c>
      <c r="E1003" s="58" t="s">
        <v>2879</v>
      </c>
    </row>
    <row r="1004" spans="1:5" x14ac:dyDescent="0.25">
      <c r="A1004" s="54" t="s">
        <v>2881</v>
      </c>
      <c r="B1004" s="55" t="s">
        <v>1027</v>
      </c>
      <c r="C1004" s="56" t="s">
        <v>1040</v>
      </c>
      <c r="D1004" s="57" t="s">
        <v>2882</v>
      </c>
      <c r="E1004" s="58" t="s">
        <v>2881</v>
      </c>
    </row>
    <row r="1005" spans="1:5" ht="24" x14ac:dyDescent="0.25">
      <c r="A1005" s="54" t="s">
        <v>2883</v>
      </c>
      <c r="B1005" s="55" t="s">
        <v>1027</v>
      </c>
      <c r="C1005" s="56" t="s">
        <v>1040</v>
      </c>
      <c r="D1005" s="57" t="s">
        <v>2884</v>
      </c>
      <c r="E1005" s="58" t="s">
        <v>2883</v>
      </c>
    </row>
    <row r="1006" spans="1:5" x14ac:dyDescent="0.25">
      <c r="A1006" s="54" t="s">
        <v>2885</v>
      </c>
      <c r="B1006" s="55" t="s">
        <v>1027</v>
      </c>
      <c r="C1006" s="56" t="s">
        <v>1040</v>
      </c>
      <c r="D1006" s="57" t="s">
        <v>2886</v>
      </c>
      <c r="E1006" s="58" t="s">
        <v>2885</v>
      </c>
    </row>
    <row r="1007" spans="1:5" x14ac:dyDescent="0.25">
      <c r="A1007" s="49" t="s">
        <v>2887</v>
      </c>
      <c r="B1007" s="50" t="s">
        <v>1027</v>
      </c>
      <c r="C1007" s="51" t="s">
        <v>1037</v>
      </c>
      <c r="D1007" s="52" t="s">
        <v>2888</v>
      </c>
      <c r="E1007" s="53" t="s">
        <v>2887</v>
      </c>
    </row>
    <row r="1008" spans="1:5" x14ac:dyDescent="0.25">
      <c r="A1008" s="54" t="s">
        <v>2889</v>
      </c>
      <c r="B1008" s="55" t="s">
        <v>1027</v>
      </c>
      <c r="C1008" s="56" t="s">
        <v>1040</v>
      </c>
      <c r="D1008" s="57" t="s">
        <v>2890</v>
      </c>
      <c r="E1008" s="58" t="s">
        <v>2889</v>
      </c>
    </row>
    <row r="1009" spans="1:5" x14ac:dyDescent="0.25">
      <c r="A1009" s="54" t="s">
        <v>2891</v>
      </c>
      <c r="B1009" s="55" t="s">
        <v>1027</v>
      </c>
      <c r="C1009" s="56" t="s">
        <v>1040</v>
      </c>
      <c r="D1009" s="57" t="s">
        <v>2892</v>
      </c>
      <c r="E1009" s="58" t="s">
        <v>2891</v>
      </c>
    </row>
    <row r="1010" spans="1:5" x14ac:dyDescent="0.25">
      <c r="A1010" s="54" t="s">
        <v>2893</v>
      </c>
      <c r="B1010" s="55" t="s">
        <v>1027</v>
      </c>
      <c r="C1010" s="56" t="s">
        <v>1040</v>
      </c>
      <c r="D1010" s="57" t="s">
        <v>2894</v>
      </c>
      <c r="E1010" s="58" t="s">
        <v>2893</v>
      </c>
    </row>
    <row r="1011" spans="1:5" x14ac:dyDescent="0.25">
      <c r="A1011" s="54" t="s">
        <v>2895</v>
      </c>
      <c r="B1011" s="55" t="s">
        <v>1027</v>
      </c>
      <c r="C1011" s="56" t="s">
        <v>1040</v>
      </c>
      <c r="D1011" s="57" t="s">
        <v>2896</v>
      </c>
      <c r="E1011" s="58" t="s">
        <v>2895</v>
      </c>
    </row>
    <row r="1012" spans="1:5" x14ac:dyDescent="0.25">
      <c r="A1012" s="54" t="s">
        <v>2897</v>
      </c>
      <c r="B1012" s="55" t="s">
        <v>1027</v>
      </c>
      <c r="C1012" s="56" t="s">
        <v>1040</v>
      </c>
      <c r="D1012" s="57" t="s">
        <v>2898</v>
      </c>
      <c r="E1012" s="58" t="s">
        <v>2897</v>
      </c>
    </row>
    <row r="1013" spans="1:5" x14ac:dyDescent="0.25">
      <c r="A1013" s="54" t="s">
        <v>2899</v>
      </c>
      <c r="B1013" s="55" t="s">
        <v>1027</v>
      </c>
      <c r="C1013" s="56" t="s">
        <v>1040</v>
      </c>
      <c r="D1013" s="57" t="s">
        <v>2900</v>
      </c>
      <c r="E1013" s="58" t="s">
        <v>2899</v>
      </c>
    </row>
    <row r="1014" spans="1:5" x14ac:dyDescent="0.25">
      <c r="A1014" s="54" t="s">
        <v>2901</v>
      </c>
      <c r="B1014" s="55" t="s">
        <v>1027</v>
      </c>
      <c r="C1014" s="56" t="s">
        <v>1040</v>
      </c>
      <c r="D1014" s="57" t="s">
        <v>2902</v>
      </c>
      <c r="E1014" s="58" t="s">
        <v>2901</v>
      </c>
    </row>
    <row r="1015" spans="1:5" x14ac:dyDescent="0.25">
      <c r="A1015" s="54" t="s">
        <v>2903</v>
      </c>
      <c r="B1015" s="55" t="s">
        <v>1027</v>
      </c>
      <c r="C1015" s="56" t="s">
        <v>1040</v>
      </c>
      <c r="D1015" s="57" t="s">
        <v>2904</v>
      </c>
      <c r="E1015" s="58" t="s">
        <v>2903</v>
      </c>
    </row>
    <row r="1016" spans="1:5" ht="24" x14ac:dyDescent="0.25">
      <c r="A1016" s="54" t="s">
        <v>2905</v>
      </c>
      <c r="B1016" s="55" t="s">
        <v>1027</v>
      </c>
      <c r="C1016" s="56" t="s">
        <v>1040</v>
      </c>
      <c r="D1016" s="57" t="s">
        <v>2906</v>
      </c>
      <c r="E1016" s="58" t="s">
        <v>2905</v>
      </c>
    </row>
    <row r="1017" spans="1:5" x14ac:dyDescent="0.25">
      <c r="A1017" s="54" t="s">
        <v>2907</v>
      </c>
      <c r="B1017" s="55" t="s">
        <v>1027</v>
      </c>
      <c r="C1017" s="56" t="s">
        <v>1040</v>
      </c>
      <c r="D1017" s="57" t="s">
        <v>2908</v>
      </c>
      <c r="E1017" s="58" t="s">
        <v>2907</v>
      </c>
    </row>
    <row r="1018" spans="1:5" x14ac:dyDescent="0.25">
      <c r="A1018" s="54" t="s">
        <v>2909</v>
      </c>
      <c r="B1018" s="55" t="s">
        <v>1027</v>
      </c>
      <c r="C1018" s="56" t="s">
        <v>1040</v>
      </c>
      <c r="D1018" s="57" t="s">
        <v>2910</v>
      </c>
      <c r="E1018" s="58" t="s">
        <v>2909</v>
      </c>
    </row>
    <row r="1019" spans="1:5" ht="24" x14ac:dyDescent="0.25">
      <c r="A1019" s="54" t="s">
        <v>2911</v>
      </c>
      <c r="B1019" s="55" t="s">
        <v>1027</v>
      </c>
      <c r="C1019" s="56" t="s">
        <v>1040</v>
      </c>
      <c r="D1019" s="57" t="s">
        <v>2912</v>
      </c>
      <c r="E1019" s="58" t="s">
        <v>2911</v>
      </c>
    </row>
    <row r="1020" spans="1:5" x14ac:dyDescent="0.25">
      <c r="A1020" s="54" t="s">
        <v>2913</v>
      </c>
      <c r="B1020" s="55" t="s">
        <v>1027</v>
      </c>
      <c r="C1020" s="56" t="s">
        <v>1040</v>
      </c>
      <c r="D1020" s="57" t="s">
        <v>2914</v>
      </c>
      <c r="E1020" s="58" t="s">
        <v>2913</v>
      </c>
    </row>
    <row r="1021" spans="1:5" x14ac:dyDescent="0.25">
      <c r="A1021" s="54" t="s">
        <v>2915</v>
      </c>
      <c r="B1021" s="55" t="s">
        <v>1027</v>
      </c>
      <c r="C1021" s="56" t="s">
        <v>1040</v>
      </c>
      <c r="D1021" s="57" t="s">
        <v>2916</v>
      </c>
      <c r="E1021" s="58" t="s">
        <v>2915</v>
      </c>
    </row>
    <row r="1022" spans="1:5" x14ac:dyDescent="0.25">
      <c r="A1022" s="54" t="s">
        <v>2917</v>
      </c>
      <c r="B1022" s="55" t="s">
        <v>1027</v>
      </c>
      <c r="C1022" s="56" t="s">
        <v>1040</v>
      </c>
      <c r="D1022" s="57" t="s">
        <v>2918</v>
      </c>
      <c r="E1022" s="58" t="s">
        <v>2917</v>
      </c>
    </row>
    <row r="1023" spans="1:5" x14ac:dyDescent="0.25">
      <c r="A1023" s="54" t="s">
        <v>2919</v>
      </c>
      <c r="B1023" s="55" t="s">
        <v>1027</v>
      </c>
      <c r="C1023" s="56" t="s">
        <v>1040</v>
      </c>
      <c r="D1023" s="57" t="s">
        <v>2920</v>
      </c>
      <c r="E1023" s="58" t="s">
        <v>2919</v>
      </c>
    </row>
    <row r="1024" spans="1:5" x14ac:dyDescent="0.25">
      <c r="A1024" s="54" t="s">
        <v>2921</v>
      </c>
      <c r="B1024" s="55" t="s">
        <v>1027</v>
      </c>
      <c r="C1024" s="56" t="s">
        <v>1040</v>
      </c>
      <c r="D1024" s="57" t="s">
        <v>2922</v>
      </c>
      <c r="E1024" s="58" t="s">
        <v>2921</v>
      </c>
    </row>
    <row r="1025" spans="1:5" x14ac:dyDescent="0.25">
      <c r="A1025" s="54" t="s">
        <v>2923</v>
      </c>
      <c r="B1025" s="55" t="s">
        <v>1027</v>
      </c>
      <c r="C1025" s="56" t="s">
        <v>1040</v>
      </c>
      <c r="D1025" s="57" t="s">
        <v>2924</v>
      </c>
      <c r="E1025" s="58" t="s">
        <v>2923</v>
      </c>
    </row>
    <row r="1026" spans="1:5" ht="24" x14ac:dyDescent="0.25">
      <c r="A1026" s="54" t="s">
        <v>2925</v>
      </c>
      <c r="B1026" s="55" t="s">
        <v>1027</v>
      </c>
      <c r="C1026" s="56" t="s">
        <v>1040</v>
      </c>
      <c r="D1026" s="57" t="s">
        <v>2926</v>
      </c>
      <c r="E1026" s="58" t="s">
        <v>2925</v>
      </c>
    </row>
    <row r="1027" spans="1:5" x14ac:dyDescent="0.25">
      <c r="A1027" s="54" t="s">
        <v>2927</v>
      </c>
      <c r="B1027" s="55" t="s">
        <v>1027</v>
      </c>
      <c r="C1027" s="56" t="s">
        <v>1040</v>
      </c>
      <c r="D1027" s="57" t="s">
        <v>2928</v>
      </c>
      <c r="E1027" s="58" t="s">
        <v>2927</v>
      </c>
    </row>
    <row r="1028" spans="1:5" x14ac:dyDescent="0.25">
      <c r="A1028" s="49" t="s">
        <v>2929</v>
      </c>
      <c r="B1028" s="50" t="s">
        <v>1027</v>
      </c>
      <c r="C1028" s="51" t="s">
        <v>1037</v>
      </c>
      <c r="D1028" s="52" t="s">
        <v>2930</v>
      </c>
      <c r="E1028" s="53" t="s">
        <v>2929</v>
      </c>
    </row>
    <row r="1029" spans="1:5" x14ac:dyDescent="0.25">
      <c r="A1029" s="54" t="s">
        <v>2931</v>
      </c>
      <c r="B1029" s="55" t="s">
        <v>1027</v>
      </c>
      <c r="C1029" s="56" t="s">
        <v>1040</v>
      </c>
      <c r="D1029" s="57" t="s">
        <v>2932</v>
      </c>
      <c r="E1029" s="58" t="s">
        <v>2931</v>
      </c>
    </row>
    <row r="1030" spans="1:5" x14ac:dyDescent="0.25">
      <c r="A1030" s="54" t="s">
        <v>2933</v>
      </c>
      <c r="B1030" s="55" t="s">
        <v>1027</v>
      </c>
      <c r="C1030" s="56" t="s">
        <v>1040</v>
      </c>
      <c r="D1030" s="57" t="s">
        <v>2934</v>
      </c>
      <c r="E1030" s="58" t="s">
        <v>2933</v>
      </c>
    </row>
    <row r="1031" spans="1:5" x14ac:dyDescent="0.25">
      <c r="A1031" s="54" t="s">
        <v>2935</v>
      </c>
      <c r="B1031" s="55" t="s">
        <v>1027</v>
      </c>
      <c r="C1031" s="56" t="s">
        <v>1040</v>
      </c>
      <c r="D1031" s="57" t="s">
        <v>2936</v>
      </c>
      <c r="E1031" s="58" t="s">
        <v>2935</v>
      </c>
    </row>
    <row r="1032" spans="1:5" x14ac:dyDescent="0.25">
      <c r="A1032" s="49" t="s">
        <v>2937</v>
      </c>
      <c r="B1032" s="50" t="s">
        <v>1027</v>
      </c>
      <c r="C1032" s="51" t="s">
        <v>1037</v>
      </c>
      <c r="D1032" s="52" t="s">
        <v>2938</v>
      </c>
      <c r="E1032" s="53" t="s">
        <v>2937</v>
      </c>
    </row>
    <row r="1033" spans="1:5" x14ac:dyDescent="0.25">
      <c r="A1033" s="54" t="s">
        <v>2939</v>
      </c>
      <c r="B1033" s="55" t="s">
        <v>1027</v>
      </c>
      <c r="C1033" s="56" t="s">
        <v>1040</v>
      </c>
      <c r="D1033" s="57" t="s">
        <v>2938</v>
      </c>
      <c r="E1033" s="58" t="s">
        <v>2939</v>
      </c>
    </row>
    <row r="1034" spans="1:5" x14ac:dyDescent="0.25">
      <c r="A1034" s="44" t="s">
        <v>2940</v>
      </c>
      <c r="B1034" s="45" t="s">
        <v>1027</v>
      </c>
      <c r="C1034" s="46" t="s">
        <v>1034</v>
      </c>
      <c r="D1034" s="47" t="s">
        <v>2941</v>
      </c>
      <c r="E1034" s="48" t="s">
        <v>2940</v>
      </c>
    </row>
    <row r="1035" spans="1:5" x14ac:dyDescent="0.25">
      <c r="A1035" s="49" t="s">
        <v>2942</v>
      </c>
      <c r="B1035" s="50" t="s">
        <v>1027</v>
      </c>
      <c r="C1035" s="51" t="s">
        <v>1037</v>
      </c>
      <c r="D1035" s="52" t="s">
        <v>2941</v>
      </c>
      <c r="E1035" s="53" t="s">
        <v>2942</v>
      </c>
    </row>
    <row r="1036" spans="1:5" x14ac:dyDescent="0.25">
      <c r="A1036" s="54" t="s">
        <v>2943</v>
      </c>
      <c r="B1036" s="55" t="s">
        <v>1027</v>
      </c>
      <c r="C1036" s="56" t="s">
        <v>1040</v>
      </c>
      <c r="D1036" s="57" t="s">
        <v>2941</v>
      </c>
      <c r="E1036" s="58" t="s">
        <v>2943</v>
      </c>
    </row>
    <row r="1037" spans="1:5" x14ac:dyDescent="0.25">
      <c r="A1037" s="44" t="s">
        <v>2944</v>
      </c>
      <c r="B1037" s="45" t="s">
        <v>1027</v>
      </c>
      <c r="C1037" s="46" t="s">
        <v>1034</v>
      </c>
      <c r="D1037" s="47" t="s">
        <v>2945</v>
      </c>
      <c r="E1037" s="48" t="s">
        <v>2944</v>
      </c>
    </row>
    <row r="1038" spans="1:5" x14ac:dyDescent="0.25">
      <c r="A1038" s="54" t="s">
        <v>2946</v>
      </c>
      <c r="B1038" s="50" t="s">
        <v>1027</v>
      </c>
      <c r="C1038" s="51" t="s">
        <v>1037</v>
      </c>
      <c r="D1038" s="52" t="s">
        <v>2947</v>
      </c>
      <c r="E1038" s="58" t="s">
        <v>2946</v>
      </c>
    </row>
    <row r="1039" spans="1:5" x14ac:dyDescent="0.25">
      <c r="A1039" s="54" t="s">
        <v>2948</v>
      </c>
      <c r="B1039" s="55" t="s">
        <v>1027</v>
      </c>
      <c r="C1039" s="56" t="s">
        <v>1040</v>
      </c>
      <c r="D1039" s="57" t="s">
        <v>2947</v>
      </c>
      <c r="E1039" s="58" t="s">
        <v>2948</v>
      </c>
    </row>
    <row r="1040" spans="1:5" x14ac:dyDescent="0.25">
      <c r="A1040" s="54" t="s">
        <v>2949</v>
      </c>
      <c r="B1040" s="50" t="s">
        <v>1027</v>
      </c>
      <c r="C1040" s="51" t="s">
        <v>1037</v>
      </c>
      <c r="D1040" s="52" t="s">
        <v>2950</v>
      </c>
      <c r="E1040" s="58" t="s">
        <v>2949</v>
      </c>
    </row>
    <row r="1041" spans="1:5" x14ac:dyDescent="0.25">
      <c r="A1041" s="54" t="s">
        <v>2951</v>
      </c>
      <c r="B1041" s="55" t="s">
        <v>1027</v>
      </c>
      <c r="C1041" s="56" t="s">
        <v>1040</v>
      </c>
      <c r="D1041" s="57" t="s">
        <v>2950</v>
      </c>
      <c r="E1041" s="58" t="s">
        <v>2951</v>
      </c>
    </row>
    <row r="1042" spans="1:5" x14ac:dyDescent="0.25">
      <c r="A1042" s="54" t="s">
        <v>2952</v>
      </c>
      <c r="B1042" s="50" t="s">
        <v>1027</v>
      </c>
      <c r="C1042" s="51" t="s">
        <v>1037</v>
      </c>
      <c r="D1042" s="52" t="s">
        <v>2953</v>
      </c>
      <c r="E1042" s="58" t="s">
        <v>2952</v>
      </c>
    </row>
    <row r="1043" spans="1:5" x14ac:dyDescent="0.25">
      <c r="A1043" s="54" t="s">
        <v>2954</v>
      </c>
      <c r="B1043" s="55" t="s">
        <v>1027</v>
      </c>
      <c r="C1043" s="56" t="s">
        <v>1040</v>
      </c>
      <c r="D1043" s="57" t="s">
        <v>2953</v>
      </c>
      <c r="E1043" s="58" t="s">
        <v>2954</v>
      </c>
    </row>
    <row r="1044" spans="1:5" x14ac:dyDescent="0.25">
      <c r="A1044" s="54" t="s">
        <v>2955</v>
      </c>
      <c r="B1044" s="50" t="s">
        <v>1027</v>
      </c>
      <c r="C1044" s="51" t="s">
        <v>1037</v>
      </c>
      <c r="D1044" s="52" t="s">
        <v>2956</v>
      </c>
      <c r="E1044" s="58" t="s">
        <v>2955</v>
      </c>
    </row>
    <row r="1045" spans="1:5" x14ac:dyDescent="0.25">
      <c r="A1045" s="54" t="s">
        <v>2957</v>
      </c>
      <c r="B1045" s="55" t="s">
        <v>1027</v>
      </c>
      <c r="C1045" s="56" t="s">
        <v>1040</v>
      </c>
      <c r="D1045" s="57" t="s">
        <v>2956</v>
      </c>
      <c r="E1045" s="58" t="s">
        <v>2957</v>
      </c>
    </row>
    <row r="1046" spans="1:5" x14ac:dyDescent="0.25">
      <c r="A1046" s="44" t="s">
        <v>2958</v>
      </c>
      <c r="B1046" s="45" t="s">
        <v>1027</v>
      </c>
      <c r="C1046" s="46" t="s">
        <v>1034</v>
      </c>
      <c r="D1046" s="47" t="s">
        <v>2959</v>
      </c>
      <c r="E1046" s="48" t="s">
        <v>2958</v>
      </c>
    </row>
    <row r="1047" spans="1:5" x14ac:dyDescent="0.25">
      <c r="A1047" s="54" t="s">
        <v>2960</v>
      </c>
      <c r="B1047" s="50" t="s">
        <v>1027</v>
      </c>
      <c r="C1047" s="51" t="s">
        <v>1037</v>
      </c>
      <c r="D1047" s="52" t="s">
        <v>2959</v>
      </c>
      <c r="E1047" s="58" t="s">
        <v>2960</v>
      </c>
    </row>
    <row r="1048" spans="1:5" x14ac:dyDescent="0.25">
      <c r="A1048" s="54" t="s">
        <v>2961</v>
      </c>
      <c r="B1048" s="55" t="s">
        <v>1027</v>
      </c>
      <c r="C1048" s="56" t="s">
        <v>1040</v>
      </c>
      <c r="D1048" s="57" t="s">
        <v>2959</v>
      </c>
      <c r="E1048" s="58" t="s">
        <v>2961</v>
      </c>
    </row>
    <row r="1049" spans="1:5" x14ac:dyDescent="0.25">
      <c r="A1049" s="44" t="s">
        <v>2962</v>
      </c>
      <c r="B1049" s="45" t="s">
        <v>1027</v>
      </c>
      <c r="C1049" s="46" t="s">
        <v>1034</v>
      </c>
      <c r="D1049" s="47" t="s">
        <v>2963</v>
      </c>
      <c r="E1049" s="48" t="s">
        <v>2962</v>
      </c>
    </row>
    <row r="1050" spans="1:5" x14ac:dyDescent="0.25">
      <c r="A1050" s="54" t="s">
        <v>2964</v>
      </c>
      <c r="B1050" s="50" t="s">
        <v>1027</v>
      </c>
      <c r="C1050" s="51" t="s">
        <v>1037</v>
      </c>
      <c r="D1050" s="52" t="s">
        <v>2965</v>
      </c>
      <c r="E1050" s="58" t="s">
        <v>2964</v>
      </c>
    </row>
    <row r="1051" spans="1:5" x14ac:dyDescent="0.25">
      <c r="A1051" s="54" t="s">
        <v>2966</v>
      </c>
      <c r="B1051" s="55" t="s">
        <v>1027</v>
      </c>
      <c r="C1051" s="56" t="s">
        <v>1040</v>
      </c>
      <c r="D1051" s="57" t="s">
        <v>2965</v>
      </c>
      <c r="E1051" s="58" t="s">
        <v>2966</v>
      </c>
    </row>
    <row r="1052" spans="1:5" x14ac:dyDescent="0.25">
      <c r="A1052" s="54" t="s">
        <v>2967</v>
      </c>
      <c r="B1052" s="50" t="s">
        <v>1027</v>
      </c>
      <c r="C1052" s="51" t="s">
        <v>1037</v>
      </c>
      <c r="D1052" s="52" t="s">
        <v>2968</v>
      </c>
      <c r="E1052" s="58" t="s">
        <v>2967</v>
      </c>
    </row>
    <row r="1053" spans="1:5" x14ac:dyDescent="0.25">
      <c r="A1053" s="54" t="s">
        <v>2969</v>
      </c>
      <c r="B1053" s="55" t="s">
        <v>1027</v>
      </c>
      <c r="C1053" s="56" t="s">
        <v>1040</v>
      </c>
      <c r="D1053" s="57" t="s">
        <v>2968</v>
      </c>
      <c r="E1053" s="58" t="s">
        <v>2969</v>
      </c>
    </row>
    <row r="1054" spans="1:5" x14ac:dyDescent="0.25">
      <c r="A1054" s="44" t="s">
        <v>2970</v>
      </c>
      <c r="B1054" s="45" t="s">
        <v>1027</v>
      </c>
      <c r="C1054" s="46" t="s">
        <v>1034</v>
      </c>
      <c r="D1054" s="47" t="s">
        <v>2971</v>
      </c>
      <c r="E1054" s="48" t="s">
        <v>2970</v>
      </c>
    </row>
    <row r="1055" spans="1:5" x14ac:dyDescent="0.25">
      <c r="A1055" s="49" t="s">
        <v>2972</v>
      </c>
      <c r="B1055" s="50" t="s">
        <v>1027</v>
      </c>
      <c r="C1055" s="51" t="s">
        <v>1037</v>
      </c>
      <c r="D1055" s="52" t="s">
        <v>2973</v>
      </c>
      <c r="E1055" s="53" t="s">
        <v>2972</v>
      </c>
    </row>
    <row r="1056" spans="1:5" x14ac:dyDescent="0.25">
      <c r="A1056" s="54" t="s">
        <v>2974</v>
      </c>
      <c r="B1056" s="55" t="s">
        <v>1027</v>
      </c>
      <c r="C1056" s="56" t="s">
        <v>1040</v>
      </c>
      <c r="D1056" s="57" t="s">
        <v>2975</v>
      </c>
      <c r="E1056" s="58" t="s">
        <v>2974</v>
      </c>
    </row>
    <row r="1057" spans="1:5" x14ac:dyDescent="0.25">
      <c r="A1057" s="54" t="s">
        <v>2976</v>
      </c>
      <c r="B1057" s="55" t="s">
        <v>1027</v>
      </c>
      <c r="C1057" s="56" t="s">
        <v>1040</v>
      </c>
      <c r="D1057" s="57" t="s">
        <v>2977</v>
      </c>
      <c r="E1057" s="58" t="s">
        <v>2976</v>
      </c>
    </row>
    <row r="1058" spans="1:5" x14ac:dyDescent="0.25">
      <c r="A1058" s="54" t="s">
        <v>2978</v>
      </c>
      <c r="B1058" s="55" t="s">
        <v>1027</v>
      </c>
      <c r="C1058" s="56" t="s">
        <v>1040</v>
      </c>
      <c r="D1058" s="57" t="s">
        <v>2979</v>
      </c>
      <c r="E1058" s="58" t="s">
        <v>2978</v>
      </c>
    </row>
    <row r="1059" spans="1:5" x14ac:dyDescent="0.25">
      <c r="A1059" s="54" t="s">
        <v>2980</v>
      </c>
      <c r="B1059" s="55" t="s">
        <v>1027</v>
      </c>
      <c r="C1059" s="56" t="s">
        <v>1040</v>
      </c>
      <c r="D1059" s="57" t="s">
        <v>2981</v>
      </c>
      <c r="E1059" s="58" t="s">
        <v>2980</v>
      </c>
    </row>
    <row r="1060" spans="1:5" x14ac:dyDescent="0.25">
      <c r="A1060" s="54" t="s">
        <v>2982</v>
      </c>
      <c r="B1060" s="55" t="s">
        <v>1027</v>
      </c>
      <c r="C1060" s="56" t="s">
        <v>1040</v>
      </c>
      <c r="D1060" s="57" t="s">
        <v>2983</v>
      </c>
      <c r="E1060" s="58" t="s">
        <v>2982</v>
      </c>
    </row>
    <row r="1061" spans="1:5" x14ac:dyDescent="0.25">
      <c r="A1061" s="54" t="s">
        <v>2984</v>
      </c>
      <c r="B1061" s="55" t="s">
        <v>1027</v>
      </c>
      <c r="C1061" s="56" t="s">
        <v>1040</v>
      </c>
      <c r="D1061" s="57" t="s">
        <v>2985</v>
      </c>
      <c r="E1061" s="58" t="s">
        <v>2984</v>
      </c>
    </row>
    <row r="1062" spans="1:5" x14ac:dyDescent="0.25">
      <c r="A1062" s="54" t="s">
        <v>2986</v>
      </c>
      <c r="B1062" s="55" t="s">
        <v>1027</v>
      </c>
      <c r="C1062" s="56" t="s">
        <v>1040</v>
      </c>
      <c r="D1062" s="57" t="s">
        <v>2987</v>
      </c>
      <c r="E1062" s="58" t="s">
        <v>2986</v>
      </c>
    </row>
    <row r="1063" spans="1:5" x14ac:dyDescent="0.25">
      <c r="A1063" s="54" t="s">
        <v>2988</v>
      </c>
      <c r="B1063" s="55" t="s">
        <v>1027</v>
      </c>
      <c r="C1063" s="56" t="s">
        <v>1040</v>
      </c>
      <c r="D1063" s="57" t="s">
        <v>2989</v>
      </c>
      <c r="E1063" s="58" t="s">
        <v>2988</v>
      </c>
    </row>
    <row r="1064" spans="1:5" x14ac:dyDescent="0.25">
      <c r="A1064" s="54" t="s">
        <v>2990</v>
      </c>
      <c r="B1064" s="55" t="s">
        <v>1027</v>
      </c>
      <c r="C1064" s="56" t="s">
        <v>1040</v>
      </c>
      <c r="D1064" s="57" t="s">
        <v>2991</v>
      </c>
      <c r="E1064" s="58" t="s">
        <v>2990</v>
      </c>
    </row>
    <row r="1065" spans="1:5" x14ac:dyDescent="0.25">
      <c r="A1065" s="54" t="s">
        <v>2992</v>
      </c>
      <c r="B1065" s="55" t="s">
        <v>1027</v>
      </c>
      <c r="C1065" s="56" t="s">
        <v>1040</v>
      </c>
      <c r="D1065" s="57" t="s">
        <v>2993</v>
      </c>
      <c r="E1065" s="58" t="s">
        <v>2992</v>
      </c>
    </row>
    <row r="1066" spans="1:5" x14ac:dyDescent="0.25">
      <c r="A1066" s="54" t="s">
        <v>2994</v>
      </c>
      <c r="B1066" s="55" t="s">
        <v>1027</v>
      </c>
      <c r="C1066" s="56" t="s">
        <v>1040</v>
      </c>
      <c r="D1066" s="57" t="s">
        <v>2995</v>
      </c>
      <c r="E1066" s="58" t="s">
        <v>2994</v>
      </c>
    </row>
    <row r="1067" spans="1:5" ht="24" x14ac:dyDescent="0.25">
      <c r="A1067" s="54" t="s">
        <v>2996</v>
      </c>
      <c r="B1067" s="55" t="s">
        <v>1027</v>
      </c>
      <c r="C1067" s="56" t="s">
        <v>1040</v>
      </c>
      <c r="D1067" s="57" t="s">
        <v>2997</v>
      </c>
      <c r="E1067" s="58" t="s">
        <v>2996</v>
      </c>
    </row>
    <row r="1068" spans="1:5" x14ac:dyDescent="0.25">
      <c r="A1068" s="54" t="s">
        <v>2998</v>
      </c>
      <c r="B1068" s="55" t="s">
        <v>1027</v>
      </c>
      <c r="C1068" s="56" t="s">
        <v>1040</v>
      </c>
      <c r="D1068" s="57" t="s">
        <v>2999</v>
      </c>
      <c r="E1068" s="58" t="s">
        <v>2998</v>
      </c>
    </row>
    <row r="1069" spans="1:5" x14ac:dyDescent="0.25">
      <c r="A1069" s="49" t="s">
        <v>3000</v>
      </c>
      <c r="B1069" s="50" t="s">
        <v>1027</v>
      </c>
      <c r="C1069" s="51" t="s">
        <v>1037</v>
      </c>
      <c r="D1069" s="52" t="s">
        <v>3001</v>
      </c>
      <c r="E1069" s="53" t="s">
        <v>3000</v>
      </c>
    </row>
    <row r="1070" spans="1:5" x14ac:dyDescent="0.25">
      <c r="A1070" s="54" t="s">
        <v>3002</v>
      </c>
      <c r="B1070" s="55" t="s">
        <v>1027</v>
      </c>
      <c r="C1070" s="56" t="s">
        <v>1040</v>
      </c>
      <c r="D1070" s="57" t="s">
        <v>3003</v>
      </c>
      <c r="E1070" s="58" t="s">
        <v>3002</v>
      </c>
    </row>
    <row r="1071" spans="1:5" x14ac:dyDescent="0.25">
      <c r="A1071" s="54" t="s">
        <v>3004</v>
      </c>
      <c r="B1071" s="55" t="s">
        <v>1027</v>
      </c>
      <c r="C1071" s="56" t="s">
        <v>1040</v>
      </c>
      <c r="D1071" s="57" t="s">
        <v>3005</v>
      </c>
      <c r="E1071" s="58" t="s">
        <v>3004</v>
      </c>
    </row>
    <row r="1072" spans="1:5" x14ac:dyDescent="0.25">
      <c r="A1072" s="54" t="s">
        <v>3006</v>
      </c>
      <c r="B1072" s="55" t="s">
        <v>1027</v>
      </c>
      <c r="C1072" s="56" t="s">
        <v>1040</v>
      </c>
      <c r="D1072" s="57" t="s">
        <v>3007</v>
      </c>
      <c r="E1072" s="58" t="s">
        <v>3006</v>
      </c>
    </row>
    <row r="1073" spans="1:5" x14ac:dyDescent="0.25">
      <c r="A1073" s="54" t="s">
        <v>3008</v>
      </c>
      <c r="B1073" s="55" t="s">
        <v>1027</v>
      </c>
      <c r="C1073" s="56" t="s">
        <v>1040</v>
      </c>
      <c r="D1073" s="57" t="s">
        <v>3009</v>
      </c>
      <c r="E1073" s="58" t="s">
        <v>3008</v>
      </c>
    </row>
    <row r="1074" spans="1:5" x14ac:dyDescent="0.25">
      <c r="A1074" s="54" t="s">
        <v>3010</v>
      </c>
      <c r="B1074" s="55" t="s">
        <v>1027</v>
      </c>
      <c r="C1074" s="56" t="s">
        <v>1040</v>
      </c>
      <c r="D1074" s="57" t="s">
        <v>3011</v>
      </c>
      <c r="E1074" s="58" t="s">
        <v>3010</v>
      </c>
    </row>
    <row r="1075" spans="1:5" x14ac:dyDescent="0.25">
      <c r="A1075" s="54" t="s">
        <v>3012</v>
      </c>
      <c r="B1075" s="55" t="s">
        <v>1027</v>
      </c>
      <c r="C1075" s="56" t="s">
        <v>1040</v>
      </c>
      <c r="D1075" s="57" t="s">
        <v>3013</v>
      </c>
      <c r="E1075" s="58" t="s">
        <v>3012</v>
      </c>
    </row>
    <row r="1076" spans="1:5" x14ac:dyDescent="0.25">
      <c r="A1076" s="54" t="s">
        <v>3014</v>
      </c>
      <c r="B1076" s="55" t="s">
        <v>1027</v>
      </c>
      <c r="C1076" s="56" t="s">
        <v>1040</v>
      </c>
      <c r="D1076" s="57" t="s">
        <v>3015</v>
      </c>
      <c r="E1076" s="58" t="s">
        <v>3014</v>
      </c>
    </row>
    <row r="1077" spans="1:5" x14ac:dyDescent="0.25">
      <c r="A1077" s="54" t="s">
        <v>3016</v>
      </c>
      <c r="B1077" s="55" t="s">
        <v>1027</v>
      </c>
      <c r="C1077" s="56" t="s">
        <v>1040</v>
      </c>
      <c r="D1077" s="57" t="s">
        <v>3017</v>
      </c>
      <c r="E1077" s="58" t="s">
        <v>3016</v>
      </c>
    </row>
    <row r="1078" spans="1:5" ht="24" x14ac:dyDescent="0.25">
      <c r="A1078" s="54" t="s">
        <v>3018</v>
      </c>
      <c r="B1078" s="55" t="s">
        <v>1027</v>
      </c>
      <c r="C1078" s="56" t="s">
        <v>1040</v>
      </c>
      <c r="D1078" s="57" t="s">
        <v>3019</v>
      </c>
      <c r="E1078" s="58" t="s">
        <v>3018</v>
      </c>
    </row>
    <row r="1079" spans="1:5" x14ac:dyDescent="0.25">
      <c r="A1079" s="54" t="s">
        <v>3020</v>
      </c>
      <c r="B1079" s="55" t="s">
        <v>1027</v>
      </c>
      <c r="C1079" s="56" t="s">
        <v>1040</v>
      </c>
      <c r="D1079" s="57" t="s">
        <v>3021</v>
      </c>
      <c r="E1079" s="58" t="s">
        <v>3020</v>
      </c>
    </row>
    <row r="1080" spans="1:5" x14ac:dyDescent="0.25">
      <c r="A1080" s="54" t="s">
        <v>3022</v>
      </c>
      <c r="B1080" s="55" t="s">
        <v>1027</v>
      </c>
      <c r="C1080" s="56" t="s">
        <v>1040</v>
      </c>
      <c r="D1080" s="57" t="s">
        <v>3023</v>
      </c>
      <c r="E1080" s="58" t="s">
        <v>3022</v>
      </c>
    </row>
    <row r="1081" spans="1:5" ht="24" x14ac:dyDescent="0.25">
      <c r="A1081" s="54" t="s">
        <v>3024</v>
      </c>
      <c r="B1081" s="55" t="s">
        <v>1027</v>
      </c>
      <c r="C1081" s="56" t="s">
        <v>1040</v>
      </c>
      <c r="D1081" s="57" t="s">
        <v>3025</v>
      </c>
      <c r="E1081" s="58" t="s">
        <v>3024</v>
      </c>
    </row>
    <row r="1082" spans="1:5" x14ac:dyDescent="0.25">
      <c r="A1082" s="54" t="s">
        <v>3026</v>
      </c>
      <c r="B1082" s="55" t="s">
        <v>1027</v>
      </c>
      <c r="C1082" s="56" t="s">
        <v>1040</v>
      </c>
      <c r="D1082" s="57" t="s">
        <v>3027</v>
      </c>
      <c r="E1082" s="58" t="s">
        <v>3026</v>
      </c>
    </row>
    <row r="1083" spans="1:5" x14ac:dyDescent="0.25">
      <c r="A1083" s="54" t="s">
        <v>3028</v>
      </c>
      <c r="B1083" s="55" t="s">
        <v>1027</v>
      </c>
      <c r="C1083" s="56" t="s">
        <v>1040</v>
      </c>
      <c r="D1083" s="57" t="s">
        <v>3029</v>
      </c>
      <c r="E1083" s="58" t="s">
        <v>3028</v>
      </c>
    </row>
    <row r="1084" spans="1:5" x14ac:dyDescent="0.25">
      <c r="A1084" s="54" t="s">
        <v>3030</v>
      </c>
      <c r="B1084" s="55" t="s">
        <v>1027</v>
      </c>
      <c r="C1084" s="56" t="s">
        <v>1040</v>
      </c>
      <c r="D1084" s="57" t="s">
        <v>3031</v>
      </c>
      <c r="E1084" s="58" t="s">
        <v>3030</v>
      </c>
    </row>
    <row r="1085" spans="1:5" x14ac:dyDescent="0.25">
      <c r="A1085" s="54" t="s">
        <v>3032</v>
      </c>
      <c r="B1085" s="55" t="s">
        <v>1027</v>
      </c>
      <c r="C1085" s="56" t="s">
        <v>1040</v>
      </c>
      <c r="D1085" s="57" t="s">
        <v>3033</v>
      </c>
      <c r="E1085" s="58" t="s">
        <v>3032</v>
      </c>
    </row>
    <row r="1086" spans="1:5" x14ac:dyDescent="0.25">
      <c r="A1086" s="54" t="s">
        <v>3034</v>
      </c>
      <c r="B1086" s="55" t="s">
        <v>1027</v>
      </c>
      <c r="C1086" s="56" t="s">
        <v>1040</v>
      </c>
      <c r="D1086" s="57" t="s">
        <v>3035</v>
      </c>
      <c r="E1086" s="58" t="s">
        <v>3034</v>
      </c>
    </row>
    <row r="1087" spans="1:5" x14ac:dyDescent="0.25">
      <c r="A1087" s="54" t="s">
        <v>3036</v>
      </c>
      <c r="B1087" s="55" t="s">
        <v>1027</v>
      </c>
      <c r="C1087" s="56" t="s">
        <v>1040</v>
      </c>
      <c r="D1087" s="57" t="s">
        <v>3037</v>
      </c>
      <c r="E1087" s="58" t="s">
        <v>3036</v>
      </c>
    </row>
    <row r="1088" spans="1:5" ht="24" x14ac:dyDescent="0.25">
      <c r="A1088" s="54" t="s">
        <v>3038</v>
      </c>
      <c r="B1088" s="55" t="s">
        <v>1027</v>
      </c>
      <c r="C1088" s="56" t="s">
        <v>1040</v>
      </c>
      <c r="D1088" s="57" t="s">
        <v>3039</v>
      </c>
      <c r="E1088" s="58" t="s">
        <v>3038</v>
      </c>
    </row>
    <row r="1089" spans="1:5" x14ac:dyDescent="0.25">
      <c r="A1089" s="54" t="s">
        <v>3040</v>
      </c>
      <c r="B1089" s="55" t="s">
        <v>1027</v>
      </c>
      <c r="C1089" s="56" t="s">
        <v>1040</v>
      </c>
      <c r="D1089" s="57" t="s">
        <v>3041</v>
      </c>
      <c r="E1089" s="58" t="s">
        <v>3040</v>
      </c>
    </row>
    <row r="1090" spans="1:5" x14ac:dyDescent="0.25">
      <c r="A1090" s="49" t="s">
        <v>3042</v>
      </c>
      <c r="B1090" s="50" t="s">
        <v>1027</v>
      </c>
      <c r="C1090" s="51" t="s">
        <v>1037</v>
      </c>
      <c r="D1090" s="52" t="s">
        <v>3043</v>
      </c>
      <c r="E1090" s="53" t="s">
        <v>3042</v>
      </c>
    </row>
    <row r="1091" spans="1:5" x14ac:dyDescent="0.25">
      <c r="A1091" s="54" t="s">
        <v>3044</v>
      </c>
      <c r="B1091" s="55" t="s">
        <v>1027</v>
      </c>
      <c r="C1091" s="56" t="s">
        <v>1040</v>
      </c>
      <c r="D1091" s="57" t="s">
        <v>3045</v>
      </c>
      <c r="E1091" s="58" t="s">
        <v>3044</v>
      </c>
    </row>
    <row r="1092" spans="1:5" x14ac:dyDescent="0.25">
      <c r="A1092" s="54" t="s">
        <v>3046</v>
      </c>
      <c r="B1092" s="55" t="s">
        <v>1027</v>
      </c>
      <c r="C1092" s="56" t="s">
        <v>1040</v>
      </c>
      <c r="D1092" s="57" t="s">
        <v>3047</v>
      </c>
      <c r="E1092" s="58" t="s">
        <v>3046</v>
      </c>
    </row>
    <row r="1093" spans="1:5" x14ac:dyDescent="0.25">
      <c r="A1093" s="54" t="s">
        <v>3048</v>
      </c>
      <c r="B1093" s="55" t="s">
        <v>1027</v>
      </c>
      <c r="C1093" s="56" t="s">
        <v>1040</v>
      </c>
      <c r="D1093" s="57" t="s">
        <v>3049</v>
      </c>
      <c r="E1093" s="58" t="s">
        <v>3048</v>
      </c>
    </row>
    <row r="1094" spans="1:5" x14ac:dyDescent="0.25">
      <c r="A1094" s="49" t="s">
        <v>3050</v>
      </c>
      <c r="B1094" s="50" t="s">
        <v>1027</v>
      </c>
      <c r="C1094" s="51" t="s">
        <v>1037</v>
      </c>
      <c r="D1094" s="52" t="s">
        <v>3051</v>
      </c>
      <c r="E1094" s="53" t="s">
        <v>3050</v>
      </c>
    </row>
    <row r="1095" spans="1:5" x14ac:dyDescent="0.25">
      <c r="A1095" s="54" t="s">
        <v>3052</v>
      </c>
      <c r="B1095" s="55" t="s">
        <v>1027</v>
      </c>
      <c r="C1095" s="56" t="s">
        <v>1040</v>
      </c>
      <c r="D1095" s="57" t="s">
        <v>3051</v>
      </c>
      <c r="E1095" s="58" t="s">
        <v>3052</v>
      </c>
    </row>
    <row r="1096" spans="1:5" x14ac:dyDescent="0.25">
      <c r="A1096" s="44" t="s">
        <v>3053</v>
      </c>
      <c r="B1096" s="45" t="s">
        <v>1027</v>
      </c>
      <c r="C1096" s="46" t="s">
        <v>1034</v>
      </c>
      <c r="D1096" s="68" t="s">
        <v>3054</v>
      </c>
      <c r="E1096" s="48" t="s">
        <v>3053</v>
      </c>
    </row>
    <row r="1097" spans="1:5" x14ac:dyDescent="0.25">
      <c r="A1097" s="49" t="s">
        <v>3055</v>
      </c>
      <c r="B1097" s="50" t="s">
        <v>1027</v>
      </c>
      <c r="C1097" s="51" t="s">
        <v>1037</v>
      </c>
      <c r="D1097" s="52" t="s">
        <v>3054</v>
      </c>
      <c r="E1097" s="53" t="s">
        <v>3055</v>
      </c>
    </row>
    <row r="1098" spans="1:5" x14ac:dyDescent="0.25">
      <c r="A1098" s="54" t="s">
        <v>3056</v>
      </c>
      <c r="B1098" s="55" t="s">
        <v>1027</v>
      </c>
      <c r="C1098" s="56" t="s">
        <v>1040</v>
      </c>
      <c r="D1098" s="57" t="s">
        <v>3054</v>
      </c>
      <c r="E1098" s="58" t="s">
        <v>3056</v>
      </c>
    </row>
    <row r="1099" spans="1:5" x14ac:dyDescent="0.25">
      <c r="A1099" s="44" t="s">
        <v>3057</v>
      </c>
      <c r="B1099" s="45" t="s">
        <v>1027</v>
      </c>
      <c r="C1099" s="46" t="s">
        <v>1034</v>
      </c>
      <c r="D1099" s="68" t="s">
        <v>3058</v>
      </c>
      <c r="E1099" s="48" t="s">
        <v>3057</v>
      </c>
    </row>
    <row r="1100" spans="1:5" x14ac:dyDescent="0.25">
      <c r="A1100" s="49" t="s">
        <v>3059</v>
      </c>
      <c r="B1100" s="50" t="s">
        <v>1027</v>
      </c>
      <c r="C1100" s="51" t="s">
        <v>1037</v>
      </c>
      <c r="D1100" s="52" t="s">
        <v>3060</v>
      </c>
      <c r="E1100" s="53" t="s">
        <v>3059</v>
      </c>
    </row>
    <row r="1101" spans="1:5" x14ac:dyDescent="0.25">
      <c r="A1101" s="54" t="s">
        <v>3061</v>
      </c>
      <c r="B1101" s="55" t="s">
        <v>1027</v>
      </c>
      <c r="C1101" s="56" t="s">
        <v>1040</v>
      </c>
      <c r="D1101" s="57" t="s">
        <v>3060</v>
      </c>
      <c r="E1101" s="58" t="s">
        <v>3061</v>
      </c>
    </row>
    <row r="1102" spans="1:5" x14ac:dyDescent="0.25">
      <c r="A1102" s="49" t="s">
        <v>3062</v>
      </c>
      <c r="B1102" s="50" t="s">
        <v>1027</v>
      </c>
      <c r="C1102" s="51" t="s">
        <v>1037</v>
      </c>
      <c r="D1102" s="52" t="s">
        <v>3063</v>
      </c>
      <c r="E1102" s="53" t="s">
        <v>3062</v>
      </c>
    </row>
    <row r="1103" spans="1:5" x14ac:dyDescent="0.25">
      <c r="A1103" s="54" t="s">
        <v>3064</v>
      </c>
      <c r="B1103" s="55" t="s">
        <v>1027</v>
      </c>
      <c r="C1103" s="56" t="s">
        <v>1040</v>
      </c>
      <c r="D1103" s="57" t="s">
        <v>3063</v>
      </c>
      <c r="E1103" s="58" t="s">
        <v>3064</v>
      </c>
    </row>
    <row r="1104" spans="1:5" x14ac:dyDescent="0.25">
      <c r="A1104" s="49" t="s">
        <v>3065</v>
      </c>
      <c r="B1104" s="50" t="s">
        <v>1027</v>
      </c>
      <c r="C1104" s="51" t="s">
        <v>1037</v>
      </c>
      <c r="D1104" s="52" t="s">
        <v>3066</v>
      </c>
      <c r="E1104" s="53" t="s">
        <v>3065</v>
      </c>
    </row>
    <row r="1105" spans="1:5" x14ac:dyDescent="0.25">
      <c r="A1105" s="54" t="s">
        <v>3067</v>
      </c>
      <c r="B1105" s="55" t="s">
        <v>1027</v>
      </c>
      <c r="C1105" s="56" t="s">
        <v>1040</v>
      </c>
      <c r="D1105" s="57" t="s">
        <v>3066</v>
      </c>
      <c r="E1105" s="58" t="s">
        <v>3067</v>
      </c>
    </row>
    <row r="1106" spans="1:5" x14ac:dyDescent="0.25">
      <c r="A1106" s="49" t="s">
        <v>3068</v>
      </c>
      <c r="B1106" s="50" t="s">
        <v>1027</v>
      </c>
      <c r="C1106" s="51" t="s">
        <v>1037</v>
      </c>
      <c r="D1106" s="52" t="s">
        <v>3069</v>
      </c>
      <c r="E1106" s="53" t="s">
        <v>3068</v>
      </c>
    </row>
    <row r="1107" spans="1:5" x14ac:dyDescent="0.25">
      <c r="A1107" s="54" t="s">
        <v>3070</v>
      </c>
      <c r="B1107" s="55" t="s">
        <v>1027</v>
      </c>
      <c r="C1107" s="56" t="s">
        <v>1040</v>
      </c>
      <c r="D1107" s="57" t="s">
        <v>3069</v>
      </c>
      <c r="E1107" s="58" t="s">
        <v>3070</v>
      </c>
    </row>
    <row r="1108" spans="1:5" x14ac:dyDescent="0.25">
      <c r="A1108" s="44" t="s">
        <v>3071</v>
      </c>
      <c r="B1108" s="45" t="s">
        <v>1027</v>
      </c>
      <c r="C1108" s="46" t="s">
        <v>1034</v>
      </c>
      <c r="D1108" s="68" t="s">
        <v>3072</v>
      </c>
      <c r="E1108" s="48" t="s">
        <v>3071</v>
      </c>
    </row>
    <row r="1109" spans="1:5" x14ac:dyDescent="0.25">
      <c r="A1109" s="49" t="s">
        <v>3073</v>
      </c>
      <c r="B1109" s="50" t="s">
        <v>1027</v>
      </c>
      <c r="C1109" s="51" t="s">
        <v>1037</v>
      </c>
      <c r="D1109" s="52" t="s">
        <v>3072</v>
      </c>
      <c r="E1109" s="53" t="s">
        <v>3073</v>
      </c>
    </row>
    <row r="1110" spans="1:5" x14ac:dyDescent="0.25">
      <c r="A1110" s="54" t="s">
        <v>3074</v>
      </c>
      <c r="B1110" s="55" t="s">
        <v>1027</v>
      </c>
      <c r="C1110" s="56" t="s">
        <v>1040</v>
      </c>
      <c r="D1110" s="57" t="s">
        <v>3072</v>
      </c>
      <c r="E1110" s="58" t="s">
        <v>3074</v>
      </c>
    </row>
    <row r="1111" spans="1:5" x14ac:dyDescent="0.25">
      <c r="A1111" s="44" t="s">
        <v>3075</v>
      </c>
      <c r="B1111" s="45" t="s">
        <v>1027</v>
      </c>
      <c r="C1111" s="46" t="s">
        <v>1034</v>
      </c>
      <c r="D1111" s="68" t="s">
        <v>3076</v>
      </c>
      <c r="E1111" s="48" t="s">
        <v>3075</v>
      </c>
    </row>
    <row r="1112" spans="1:5" x14ac:dyDescent="0.25">
      <c r="A1112" s="49" t="s">
        <v>3077</v>
      </c>
      <c r="B1112" s="50" t="s">
        <v>1027</v>
      </c>
      <c r="C1112" s="51" t="s">
        <v>1037</v>
      </c>
      <c r="D1112" s="52" t="s">
        <v>3078</v>
      </c>
      <c r="E1112" s="53" t="s">
        <v>3077</v>
      </c>
    </row>
    <row r="1113" spans="1:5" x14ac:dyDescent="0.25">
      <c r="A1113" s="54" t="s">
        <v>3079</v>
      </c>
      <c r="B1113" s="55" t="s">
        <v>1027</v>
      </c>
      <c r="C1113" s="56" t="s">
        <v>1040</v>
      </c>
      <c r="D1113" s="57" t="s">
        <v>3078</v>
      </c>
      <c r="E1113" s="58" t="s">
        <v>3079</v>
      </c>
    </row>
    <row r="1114" spans="1:5" x14ac:dyDescent="0.25">
      <c r="A1114" s="49" t="s">
        <v>3080</v>
      </c>
      <c r="B1114" s="50" t="s">
        <v>1027</v>
      </c>
      <c r="C1114" s="51" t="s">
        <v>1037</v>
      </c>
      <c r="D1114" s="52" t="s">
        <v>3081</v>
      </c>
      <c r="E1114" s="53" t="s">
        <v>3080</v>
      </c>
    </row>
    <row r="1115" spans="1:5" x14ac:dyDescent="0.25">
      <c r="A1115" s="54" t="s">
        <v>3082</v>
      </c>
      <c r="B1115" s="55" t="s">
        <v>1027</v>
      </c>
      <c r="C1115" s="56" t="s">
        <v>1040</v>
      </c>
      <c r="D1115" s="57" t="s">
        <v>3081</v>
      </c>
      <c r="E1115" s="58" t="s">
        <v>3082</v>
      </c>
    </row>
    <row r="1116" spans="1:5" x14ac:dyDescent="0.25">
      <c r="A1116" s="39" t="s">
        <v>3083</v>
      </c>
      <c r="B1116" s="40" t="s">
        <v>1027</v>
      </c>
      <c r="C1116" s="41" t="s">
        <v>1031</v>
      </c>
      <c r="D1116" s="42" t="s">
        <v>3084</v>
      </c>
      <c r="E1116" s="43" t="s">
        <v>3083</v>
      </c>
    </row>
    <row r="1117" spans="1:5" x14ac:dyDescent="0.25">
      <c r="A1117" s="44" t="s">
        <v>3085</v>
      </c>
      <c r="B1117" s="45" t="s">
        <v>1027</v>
      </c>
      <c r="C1117" s="46" t="s">
        <v>1034</v>
      </c>
      <c r="D1117" s="68" t="s">
        <v>3086</v>
      </c>
      <c r="E1117" s="48" t="s">
        <v>3085</v>
      </c>
    </row>
    <row r="1118" spans="1:5" x14ac:dyDescent="0.25">
      <c r="A1118" s="49" t="s">
        <v>3087</v>
      </c>
      <c r="B1118" s="50" t="s">
        <v>1027</v>
      </c>
      <c r="C1118" s="51" t="s">
        <v>1037</v>
      </c>
      <c r="D1118" s="52" t="s">
        <v>3088</v>
      </c>
      <c r="E1118" s="53" t="s">
        <v>3087</v>
      </c>
    </row>
    <row r="1119" spans="1:5" x14ac:dyDescent="0.25">
      <c r="A1119" s="54" t="s">
        <v>3089</v>
      </c>
      <c r="B1119" s="55" t="s">
        <v>1027</v>
      </c>
      <c r="C1119" s="56" t="s">
        <v>1040</v>
      </c>
      <c r="D1119" s="57" t="s">
        <v>3090</v>
      </c>
      <c r="E1119" s="58" t="s">
        <v>3089</v>
      </c>
    </row>
    <row r="1120" spans="1:5" x14ac:dyDescent="0.25">
      <c r="A1120" s="54" t="s">
        <v>3091</v>
      </c>
      <c r="B1120" s="55" t="s">
        <v>1027</v>
      </c>
      <c r="C1120" s="56" t="s">
        <v>1040</v>
      </c>
      <c r="D1120" s="57" t="s">
        <v>3092</v>
      </c>
      <c r="E1120" s="58" t="s">
        <v>3091</v>
      </c>
    </row>
    <row r="1121" spans="1:5" x14ac:dyDescent="0.25">
      <c r="A1121" s="54" t="s">
        <v>3093</v>
      </c>
      <c r="B1121" s="55" t="s">
        <v>1027</v>
      </c>
      <c r="C1121" s="56" t="s">
        <v>1040</v>
      </c>
      <c r="D1121" s="57" t="s">
        <v>3094</v>
      </c>
      <c r="E1121" s="58" t="s">
        <v>3093</v>
      </c>
    </row>
    <row r="1122" spans="1:5" x14ac:dyDescent="0.25">
      <c r="A1122" s="54" t="s">
        <v>3095</v>
      </c>
      <c r="B1122" s="55" t="s">
        <v>1027</v>
      </c>
      <c r="C1122" s="56" t="s">
        <v>1040</v>
      </c>
      <c r="D1122" s="57" t="s">
        <v>3096</v>
      </c>
      <c r="E1122" s="58" t="s">
        <v>3095</v>
      </c>
    </row>
    <row r="1123" spans="1:5" x14ac:dyDescent="0.25">
      <c r="A1123" s="54" t="s">
        <v>3097</v>
      </c>
      <c r="B1123" s="55" t="s">
        <v>1027</v>
      </c>
      <c r="C1123" s="56" t="s">
        <v>1040</v>
      </c>
      <c r="D1123" s="57" t="s">
        <v>3098</v>
      </c>
      <c r="E1123" s="58" t="s">
        <v>3097</v>
      </c>
    </row>
    <row r="1124" spans="1:5" x14ac:dyDescent="0.25">
      <c r="A1124" s="54" t="s">
        <v>3099</v>
      </c>
      <c r="B1124" s="55" t="s">
        <v>1027</v>
      </c>
      <c r="C1124" s="56" t="s">
        <v>1040</v>
      </c>
      <c r="D1124" s="57" t="s">
        <v>3100</v>
      </c>
      <c r="E1124" s="58" t="s">
        <v>3099</v>
      </c>
    </row>
    <row r="1125" spans="1:5" x14ac:dyDescent="0.25">
      <c r="A1125" s="54" t="s">
        <v>3101</v>
      </c>
      <c r="B1125" s="55" t="s">
        <v>1027</v>
      </c>
      <c r="C1125" s="56" t="s">
        <v>1040</v>
      </c>
      <c r="D1125" s="57" t="s">
        <v>3102</v>
      </c>
      <c r="E1125" s="58" t="s">
        <v>3101</v>
      </c>
    </row>
    <row r="1126" spans="1:5" x14ac:dyDescent="0.25">
      <c r="A1126" s="54" t="s">
        <v>3103</v>
      </c>
      <c r="B1126" s="55" t="s">
        <v>1027</v>
      </c>
      <c r="C1126" s="56" t="s">
        <v>1040</v>
      </c>
      <c r="D1126" s="57" t="s">
        <v>3104</v>
      </c>
      <c r="E1126" s="58" t="s">
        <v>3103</v>
      </c>
    </row>
    <row r="1127" spans="1:5" x14ac:dyDescent="0.25">
      <c r="A1127" s="54" t="s">
        <v>3105</v>
      </c>
      <c r="B1127" s="55" t="s">
        <v>1027</v>
      </c>
      <c r="C1127" s="56" t="s">
        <v>1040</v>
      </c>
      <c r="D1127" s="57" t="s">
        <v>3106</v>
      </c>
      <c r="E1127" s="58" t="s">
        <v>3105</v>
      </c>
    </row>
    <row r="1128" spans="1:5" x14ac:dyDescent="0.25">
      <c r="A1128" s="54" t="s">
        <v>3107</v>
      </c>
      <c r="B1128" s="55" t="s">
        <v>1027</v>
      </c>
      <c r="C1128" s="56" t="s">
        <v>1040</v>
      </c>
      <c r="D1128" s="57" t="s">
        <v>3108</v>
      </c>
      <c r="E1128" s="58" t="s">
        <v>3107</v>
      </c>
    </row>
    <row r="1129" spans="1:5" x14ac:dyDescent="0.25">
      <c r="A1129" s="54" t="s">
        <v>3109</v>
      </c>
      <c r="B1129" s="55" t="s">
        <v>1027</v>
      </c>
      <c r="C1129" s="56" t="s">
        <v>1040</v>
      </c>
      <c r="D1129" s="57" t="s">
        <v>3110</v>
      </c>
      <c r="E1129" s="58" t="s">
        <v>3109</v>
      </c>
    </row>
    <row r="1130" spans="1:5" ht="24" x14ac:dyDescent="0.25">
      <c r="A1130" s="54" t="s">
        <v>3111</v>
      </c>
      <c r="B1130" s="55" t="s">
        <v>1027</v>
      </c>
      <c r="C1130" s="56" t="s">
        <v>1040</v>
      </c>
      <c r="D1130" s="57" t="s">
        <v>3112</v>
      </c>
      <c r="E1130" s="58" t="s">
        <v>3111</v>
      </c>
    </row>
    <row r="1131" spans="1:5" x14ac:dyDescent="0.25">
      <c r="A1131" s="54" t="s">
        <v>3113</v>
      </c>
      <c r="B1131" s="55" t="s">
        <v>1027</v>
      </c>
      <c r="C1131" s="56" t="s">
        <v>1040</v>
      </c>
      <c r="D1131" s="57" t="s">
        <v>3114</v>
      </c>
      <c r="E1131" s="58" t="s">
        <v>3113</v>
      </c>
    </row>
    <row r="1132" spans="1:5" x14ac:dyDescent="0.25">
      <c r="A1132" s="49" t="s">
        <v>3115</v>
      </c>
      <c r="B1132" s="50" t="s">
        <v>1027</v>
      </c>
      <c r="C1132" s="51" t="s">
        <v>1037</v>
      </c>
      <c r="D1132" s="52" t="s">
        <v>3116</v>
      </c>
      <c r="E1132" s="53" t="s">
        <v>3115</v>
      </c>
    </row>
    <row r="1133" spans="1:5" x14ac:dyDescent="0.25">
      <c r="A1133" s="54" t="s">
        <v>3117</v>
      </c>
      <c r="B1133" s="55" t="s">
        <v>1027</v>
      </c>
      <c r="C1133" s="56" t="s">
        <v>1040</v>
      </c>
      <c r="D1133" s="57" t="s">
        <v>3118</v>
      </c>
      <c r="E1133" s="58" t="s">
        <v>3117</v>
      </c>
    </row>
    <row r="1134" spans="1:5" x14ac:dyDescent="0.25">
      <c r="A1134" s="54" t="s">
        <v>3119</v>
      </c>
      <c r="B1134" s="55" t="s">
        <v>1027</v>
      </c>
      <c r="C1134" s="56" t="s">
        <v>1040</v>
      </c>
      <c r="D1134" s="57" t="s">
        <v>3120</v>
      </c>
      <c r="E1134" s="58" t="s">
        <v>3119</v>
      </c>
    </row>
    <row r="1135" spans="1:5" x14ac:dyDescent="0.25">
      <c r="A1135" s="54" t="s">
        <v>3121</v>
      </c>
      <c r="B1135" s="55" t="s">
        <v>1027</v>
      </c>
      <c r="C1135" s="56" t="s">
        <v>1040</v>
      </c>
      <c r="D1135" s="57" t="s">
        <v>3122</v>
      </c>
      <c r="E1135" s="58" t="s">
        <v>3121</v>
      </c>
    </row>
    <row r="1136" spans="1:5" x14ac:dyDescent="0.25">
      <c r="A1136" s="54" t="s">
        <v>3123</v>
      </c>
      <c r="B1136" s="55" t="s">
        <v>1027</v>
      </c>
      <c r="C1136" s="56" t="s">
        <v>1040</v>
      </c>
      <c r="D1136" s="57" t="s">
        <v>3124</v>
      </c>
      <c r="E1136" s="58" t="s">
        <v>3123</v>
      </c>
    </row>
    <row r="1137" spans="1:5" x14ac:dyDescent="0.25">
      <c r="A1137" s="54" t="s">
        <v>3125</v>
      </c>
      <c r="B1137" s="55" t="s">
        <v>1027</v>
      </c>
      <c r="C1137" s="56" t="s">
        <v>1040</v>
      </c>
      <c r="D1137" s="57" t="s">
        <v>3126</v>
      </c>
      <c r="E1137" s="58" t="s">
        <v>3125</v>
      </c>
    </row>
    <row r="1138" spans="1:5" x14ac:dyDescent="0.25">
      <c r="A1138" s="54" t="s">
        <v>3127</v>
      </c>
      <c r="B1138" s="55" t="s">
        <v>1027</v>
      </c>
      <c r="C1138" s="56" t="s">
        <v>1040</v>
      </c>
      <c r="D1138" s="57" t="s">
        <v>3128</v>
      </c>
      <c r="E1138" s="58" t="s">
        <v>3127</v>
      </c>
    </row>
    <row r="1139" spans="1:5" x14ac:dyDescent="0.25">
      <c r="A1139" s="54" t="s">
        <v>3129</v>
      </c>
      <c r="B1139" s="55" t="s">
        <v>1027</v>
      </c>
      <c r="C1139" s="56" t="s">
        <v>1040</v>
      </c>
      <c r="D1139" s="57" t="s">
        <v>3130</v>
      </c>
      <c r="E1139" s="58" t="s">
        <v>3129</v>
      </c>
    </row>
    <row r="1140" spans="1:5" x14ac:dyDescent="0.25">
      <c r="A1140" s="54" t="s">
        <v>3131</v>
      </c>
      <c r="B1140" s="55" t="s">
        <v>1027</v>
      </c>
      <c r="C1140" s="56" t="s">
        <v>1040</v>
      </c>
      <c r="D1140" s="57" t="s">
        <v>3132</v>
      </c>
      <c r="E1140" s="58" t="s">
        <v>3131</v>
      </c>
    </row>
    <row r="1141" spans="1:5" ht="24" x14ac:dyDescent="0.25">
      <c r="A1141" s="54" t="s">
        <v>3133</v>
      </c>
      <c r="B1141" s="55" t="s">
        <v>1027</v>
      </c>
      <c r="C1141" s="56" t="s">
        <v>1040</v>
      </c>
      <c r="D1141" s="57" t="s">
        <v>3134</v>
      </c>
      <c r="E1141" s="58" t="s">
        <v>3133</v>
      </c>
    </row>
    <row r="1142" spans="1:5" x14ac:dyDescent="0.25">
      <c r="A1142" s="54" t="s">
        <v>3135</v>
      </c>
      <c r="B1142" s="55" t="s">
        <v>1027</v>
      </c>
      <c r="C1142" s="56" t="s">
        <v>1040</v>
      </c>
      <c r="D1142" s="57" t="s">
        <v>3136</v>
      </c>
      <c r="E1142" s="58" t="s">
        <v>3135</v>
      </c>
    </row>
    <row r="1143" spans="1:5" x14ac:dyDescent="0.25">
      <c r="A1143" s="54" t="s">
        <v>3137</v>
      </c>
      <c r="B1143" s="55" t="s">
        <v>1027</v>
      </c>
      <c r="C1143" s="56" t="s">
        <v>1040</v>
      </c>
      <c r="D1143" s="57" t="s">
        <v>3138</v>
      </c>
      <c r="E1143" s="58" t="s">
        <v>3137</v>
      </c>
    </row>
    <row r="1144" spans="1:5" ht="24" x14ac:dyDescent="0.25">
      <c r="A1144" s="54" t="s">
        <v>3139</v>
      </c>
      <c r="B1144" s="55" t="s">
        <v>1027</v>
      </c>
      <c r="C1144" s="56" t="s">
        <v>1040</v>
      </c>
      <c r="D1144" s="57" t="s">
        <v>3140</v>
      </c>
      <c r="E1144" s="58" t="s">
        <v>3139</v>
      </c>
    </row>
    <row r="1145" spans="1:5" x14ac:dyDescent="0.25">
      <c r="A1145" s="54" t="s">
        <v>3141</v>
      </c>
      <c r="B1145" s="55" t="s">
        <v>1027</v>
      </c>
      <c r="C1145" s="56" t="s">
        <v>1040</v>
      </c>
      <c r="D1145" s="57" t="s">
        <v>3142</v>
      </c>
      <c r="E1145" s="58" t="s">
        <v>3141</v>
      </c>
    </row>
    <row r="1146" spans="1:5" x14ac:dyDescent="0.25">
      <c r="A1146" s="54" t="s">
        <v>3143</v>
      </c>
      <c r="B1146" s="55" t="s">
        <v>1027</v>
      </c>
      <c r="C1146" s="56" t="s">
        <v>1040</v>
      </c>
      <c r="D1146" s="57" t="s">
        <v>3144</v>
      </c>
      <c r="E1146" s="58" t="s">
        <v>3143</v>
      </c>
    </row>
    <row r="1147" spans="1:5" x14ac:dyDescent="0.25">
      <c r="A1147" s="54" t="s">
        <v>3145</v>
      </c>
      <c r="B1147" s="55" t="s">
        <v>1027</v>
      </c>
      <c r="C1147" s="56" t="s">
        <v>1040</v>
      </c>
      <c r="D1147" s="57" t="s">
        <v>3146</v>
      </c>
      <c r="E1147" s="58" t="s">
        <v>3145</v>
      </c>
    </row>
    <row r="1148" spans="1:5" x14ac:dyDescent="0.25">
      <c r="A1148" s="54" t="s">
        <v>3147</v>
      </c>
      <c r="B1148" s="55" t="s">
        <v>1027</v>
      </c>
      <c r="C1148" s="56" t="s">
        <v>1040</v>
      </c>
      <c r="D1148" s="57" t="s">
        <v>3148</v>
      </c>
      <c r="E1148" s="58" t="s">
        <v>3147</v>
      </c>
    </row>
    <row r="1149" spans="1:5" x14ac:dyDescent="0.25">
      <c r="A1149" s="54" t="s">
        <v>3149</v>
      </c>
      <c r="B1149" s="55" t="s">
        <v>1027</v>
      </c>
      <c r="C1149" s="56" t="s">
        <v>1040</v>
      </c>
      <c r="D1149" s="57" t="s">
        <v>3150</v>
      </c>
      <c r="E1149" s="58" t="s">
        <v>3149</v>
      </c>
    </row>
    <row r="1150" spans="1:5" x14ac:dyDescent="0.25">
      <c r="A1150" s="54" t="s">
        <v>3151</v>
      </c>
      <c r="B1150" s="55" t="s">
        <v>1027</v>
      </c>
      <c r="C1150" s="56" t="s">
        <v>1040</v>
      </c>
      <c r="D1150" s="57" t="s">
        <v>3152</v>
      </c>
      <c r="E1150" s="58" t="s">
        <v>3151</v>
      </c>
    </row>
    <row r="1151" spans="1:5" ht="24" x14ac:dyDescent="0.25">
      <c r="A1151" s="54" t="s">
        <v>3153</v>
      </c>
      <c r="B1151" s="55" t="s">
        <v>1027</v>
      </c>
      <c r="C1151" s="56" t="s">
        <v>1040</v>
      </c>
      <c r="D1151" s="57" t="s">
        <v>3154</v>
      </c>
      <c r="E1151" s="58" t="s">
        <v>3153</v>
      </c>
    </row>
    <row r="1152" spans="1:5" x14ac:dyDescent="0.25">
      <c r="A1152" s="54" t="s">
        <v>3155</v>
      </c>
      <c r="B1152" s="55" t="s">
        <v>1027</v>
      </c>
      <c r="C1152" s="56" t="s">
        <v>1040</v>
      </c>
      <c r="D1152" s="57" t="s">
        <v>3156</v>
      </c>
      <c r="E1152" s="58" t="s">
        <v>3155</v>
      </c>
    </row>
    <row r="1153" spans="1:5" x14ac:dyDescent="0.25">
      <c r="A1153" s="49" t="s">
        <v>3157</v>
      </c>
      <c r="B1153" s="50" t="s">
        <v>1027</v>
      </c>
      <c r="C1153" s="51" t="s">
        <v>1037</v>
      </c>
      <c r="D1153" s="52" t="s">
        <v>3158</v>
      </c>
      <c r="E1153" s="53" t="s">
        <v>3157</v>
      </c>
    </row>
    <row r="1154" spans="1:5" x14ac:dyDescent="0.25">
      <c r="A1154" s="54" t="s">
        <v>3159</v>
      </c>
      <c r="B1154" s="55" t="s">
        <v>1027</v>
      </c>
      <c r="C1154" s="56" t="s">
        <v>1040</v>
      </c>
      <c r="D1154" s="57" t="s">
        <v>3160</v>
      </c>
      <c r="E1154" s="58" t="s">
        <v>3159</v>
      </c>
    </row>
    <row r="1155" spans="1:5" x14ac:dyDescent="0.25">
      <c r="A1155" s="54" t="s">
        <v>3161</v>
      </c>
      <c r="B1155" s="55" t="s">
        <v>1027</v>
      </c>
      <c r="C1155" s="56" t="s">
        <v>1040</v>
      </c>
      <c r="D1155" s="57" t="s">
        <v>3162</v>
      </c>
      <c r="E1155" s="58" t="s">
        <v>3161</v>
      </c>
    </row>
    <row r="1156" spans="1:5" x14ac:dyDescent="0.25">
      <c r="A1156" s="54" t="s">
        <v>3163</v>
      </c>
      <c r="B1156" s="55" t="s">
        <v>1027</v>
      </c>
      <c r="C1156" s="56" t="s">
        <v>1040</v>
      </c>
      <c r="D1156" s="57" t="s">
        <v>3164</v>
      </c>
      <c r="E1156" s="58" t="s">
        <v>3163</v>
      </c>
    </row>
    <row r="1157" spans="1:5" x14ac:dyDescent="0.25">
      <c r="A1157" s="49" t="s">
        <v>3165</v>
      </c>
      <c r="B1157" s="50" t="s">
        <v>1027</v>
      </c>
      <c r="C1157" s="51" t="s">
        <v>1037</v>
      </c>
      <c r="D1157" s="52" t="s">
        <v>3166</v>
      </c>
      <c r="E1157" s="53" t="s">
        <v>3165</v>
      </c>
    </row>
    <row r="1158" spans="1:5" x14ac:dyDescent="0.25">
      <c r="A1158" s="54" t="s">
        <v>3167</v>
      </c>
      <c r="B1158" s="55" t="s">
        <v>1027</v>
      </c>
      <c r="C1158" s="56" t="s">
        <v>1040</v>
      </c>
      <c r="D1158" s="57" t="s">
        <v>3166</v>
      </c>
      <c r="E1158" s="58" t="s">
        <v>3167</v>
      </c>
    </row>
    <row r="1159" spans="1:5" x14ac:dyDescent="0.25">
      <c r="A1159" s="44" t="s">
        <v>3168</v>
      </c>
      <c r="B1159" s="45" t="s">
        <v>1027</v>
      </c>
      <c r="C1159" s="46" t="s">
        <v>1034</v>
      </c>
      <c r="D1159" s="68" t="s">
        <v>3169</v>
      </c>
      <c r="E1159" s="48" t="s">
        <v>3168</v>
      </c>
    </row>
    <row r="1160" spans="1:5" x14ac:dyDescent="0.25">
      <c r="A1160" s="49" t="s">
        <v>3170</v>
      </c>
      <c r="B1160" s="50" t="s">
        <v>1027</v>
      </c>
      <c r="C1160" s="51" t="s">
        <v>1037</v>
      </c>
      <c r="D1160" s="52" t="s">
        <v>3169</v>
      </c>
      <c r="E1160" s="53" t="s">
        <v>3170</v>
      </c>
    </row>
    <row r="1161" spans="1:5" x14ac:dyDescent="0.25">
      <c r="A1161" s="54" t="s">
        <v>3171</v>
      </c>
      <c r="B1161" s="55" t="s">
        <v>1027</v>
      </c>
      <c r="C1161" s="56" t="s">
        <v>1040</v>
      </c>
      <c r="D1161" s="57" t="s">
        <v>3169</v>
      </c>
      <c r="E1161" s="58" t="s">
        <v>3171</v>
      </c>
    </row>
    <row r="1162" spans="1:5" x14ac:dyDescent="0.25">
      <c r="A1162" s="44" t="s">
        <v>3172</v>
      </c>
      <c r="B1162" s="45" t="s">
        <v>1027</v>
      </c>
      <c r="C1162" s="46" t="s">
        <v>1034</v>
      </c>
      <c r="D1162" s="68" t="s">
        <v>3173</v>
      </c>
      <c r="E1162" s="48" t="s">
        <v>3172</v>
      </c>
    </row>
    <row r="1163" spans="1:5" x14ac:dyDescent="0.25">
      <c r="A1163" s="54" t="s">
        <v>3174</v>
      </c>
      <c r="B1163" s="50" t="s">
        <v>1027</v>
      </c>
      <c r="C1163" s="51" t="s">
        <v>1037</v>
      </c>
      <c r="D1163" s="52" t="s">
        <v>3175</v>
      </c>
      <c r="E1163" s="58" t="s">
        <v>3174</v>
      </c>
    </row>
    <row r="1164" spans="1:5" x14ac:dyDescent="0.25">
      <c r="A1164" s="54" t="s">
        <v>3176</v>
      </c>
      <c r="B1164" s="55" t="s">
        <v>1027</v>
      </c>
      <c r="C1164" s="56" t="s">
        <v>1040</v>
      </c>
      <c r="D1164" s="57" t="s">
        <v>3175</v>
      </c>
      <c r="E1164" s="58" t="s">
        <v>3176</v>
      </c>
    </row>
    <row r="1165" spans="1:5" x14ac:dyDescent="0.25">
      <c r="A1165" s="54" t="s">
        <v>3177</v>
      </c>
      <c r="B1165" s="50" t="s">
        <v>1027</v>
      </c>
      <c r="C1165" s="51" t="s">
        <v>1037</v>
      </c>
      <c r="D1165" s="52" t="s">
        <v>3178</v>
      </c>
      <c r="E1165" s="58" t="s">
        <v>3177</v>
      </c>
    </row>
    <row r="1166" spans="1:5" x14ac:dyDescent="0.25">
      <c r="A1166" s="54" t="s">
        <v>3179</v>
      </c>
      <c r="B1166" s="55" t="s">
        <v>1027</v>
      </c>
      <c r="C1166" s="56" t="s">
        <v>1040</v>
      </c>
      <c r="D1166" s="57" t="s">
        <v>3178</v>
      </c>
      <c r="E1166" s="58" t="s">
        <v>3179</v>
      </c>
    </row>
    <row r="1167" spans="1:5" x14ac:dyDescent="0.25">
      <c r="A1167" s="54" t="s">
        <v>3180</v>
      </c>
      <c r="B1167" s="50" t="s">
        <v>1027</v>
      </c>
      <c r="C1167" s="51" t="s">
        <v>1037</v>
      </c>
      <c r="D1167" s="52" t="s">
        <v>3181</v>
      </c>
      <c r="E1167" s="58" t="s">
        <v>3180</v>
      </c>
    </row>
    <row r="1168" spans="1:5" x14ac:dyDescent="0.25">
      <c r="A1168" s="54" t="s">
        <v>3182</v>
      </c>
      <c r="B1168" s="55" t="s">
        <v>1027</v>
      </c>
      <c r="C1168" s="56" t="s">
        <v>1040</v>
      </c>
      <c r="D1168" s="57" t="s">
        <v>3181</v>
      </c>
      <c r="E1168" s="58" t="s">
        <v>3182</v>
      </c>
    </row>
    <row r="1169" spans="1:5" x14ac:dyDescent="0.25">
      <c r="A1169" s="54" t="s">
        <v>3183</v>
      </c>
      <c r="B1169" s="50" t="s">
        <v>1027</v>
      </c>
      <c r="C1169" s="51" t="s">
        <v>1037</v>
      </c>
      <c r="D1169" s="52" t="s">
        <v>3184</v>
      </c>
      <c r="E1169" s="58" t="s">
        <v>3183</v>
      </c>
    </row>
    <row r="1170" spans="1:5" x14ac:dyDescent="0.25">
      <c r="A1170" s="54" t="s">
        <v>3185</v>
      </c>
      <c r="B1170" s="55" t="s">
        <v>1027</v>
      </c>
      <c r="C1170" s="56" t="s">
        <v>1040</v>
      </c>
      <c r="D1170" s="57" t="s">
        <v>3184</v>
      </c>
      <c r="E1170" s="58" t="s">
        <v>3185</v>
      </c>
    </row>
    <row r="1171" spans="1:5" x14ac:dyDescent="0.25">
      <c r="A1171" s="44" t="s">
        <v>3186</v>
      </c>
      <c r="B1171" s="45" t="s">
        <v>1027</v>
      </c>
      <c r="C1171" s="46" t="s">
        <v>1034</v>
      </c>
      <c r="D1171" s="68" t="s">
        <v>3187</v>
      </c>
      <c r="E1171" s="48" t="s">
        <v>3186</v>
      </c>
    </row>
    <row r="1172" spans="1:5" x14ac:dyDescent="0.25">
      <c r="A1172" s="54" t="s">
        <v>3188</v>
      </c>
      <c r="B1172" s="50" t="s">
        <v>1027</v>
      </c>
      <c r="C1172" s="51" t="s">
        <v>1037</v>
      </c>
      <c r="D1172" s="52" t="s">
        <v>3187</v>
      </c>
      <c r="E1172" s="58" t="s">
        <v>3188</v>
      </c>
    </row>
    <row r="1173" spans="1:5" x14ac:dyDescent="0.25">
      <c r="A1173" s="54" t="s">
        <v>3189</v>
      </c>
      <c r="B1173" s="55" t="s">
        <v>1027</v>
      </c>
      <c r="C1173" s="56" t="s">
        <v>1040</v>
      </c>
      <c r="D1173" s="57" t="s">
        <v>3187</v>
      </c>
      <c r="E1173" s="58" t="s">
        <v>3189</v>
      </c>
    </row>
    <row r="1174" spans="1:5" x14ac:dyDescent="0.25">
      <c r="A1174" s="44" t="s">
        <v>3190</v>
      </c>
      <c r="B1174" s="45" t="s">
        <v>1027</v>
      </c>
      <c r="C1174" s="46" t="s">
        <v>1034</v>
      </c>
      <c r="D1174" s="68" t="s">
        <v>3191</v>
      </c>
      <c r="E1174" s="48" t="s">
        <v>3190</v>
      </c>
    </row>
    <row r="1175" spans="1:5" x14ac:dyDescent="0.25">
      <c r="A1175" s="54" t="s">
        <v>3192</v>
      </c>
      <c r="B1175" s="50" t="s">
        <v>1027</v>
      </c>
      <c r="C1175" s="51" t="s">
        <v>1037</v>
      </c>
      <c r="D1175" s="52" t="s">
        <v>3193</v>
      </c>
      <c r="E1175" s="58" t="s">
        <v>3192</v>
      </c>
    </row>
    <row r="1176" spans="1:5" x14ac:dyDescent="0.25">
      <c r="A1176" s="54" t="s">
        <v>3194</v>
      </c>
      <c r="B1176" s="55" t="s">
        <v>1027</v>
      </c>
      <c r="C1176" s="56" t="s">
        <v>1040</v>
      </c>
      <c r="D1176" s="57" t="s">
        <v>3193</v>
      </c>
      <c r="E1176" s="58" t="s">
        <v>3194</v>
      </c>
    </row>
    <row r="1177" spans="1:5" x14ac:dyDescent="0.25">
      <c r="A1177" s="54" t="s">
        <v>3195</v>
      </c>
      <c r="B1177" s="50" t="s">
        <v>1027</v>
      </c>
      <c r="C1177" s="51" t="s">
        <v>1037</v>
      </c>
      <c r="D1177" s="52" t="s">
        <v>3196</v>
      </c>
      <c r="E1177" s="58" t="s">
        <v>3195</v>
      </c>
    </row>
    <row r="1178" spans="1:5" x14ac:dyDescent="0.25">
      <c r="A1178" s="54" t="s">
        <v>3197</v>
      </c>
      <c r="B1178" s="55" t="s">
        <v>1027</v>
      </c>
      <c r="C1178" s="56" t="s">
        <v>1040</v>
      </c>
      <c r="D1178" s="57" t="s">
        <v>3196</v>
      </c>
      <c r="E1178" s="58" t="s">
        <v>3197</v>
      </c>
    </row>
    <row r="1179" spans="1:5" x14ac:dyDescent="0.25">
      <c r="A1179" s="44" t="s">
        <v>3198</v>
      </c>
      <c r="B1179" s="45" t="s">
        <v>1027</v>
      </c>
      <c r="C1179" s="46" t="s">
        <v>1034</v>
      </c>
      <c r="D1179" s="68" t="s">
        <v>3199</v>
      </c>
      <c r="E1179" s="48" t="s">
        <v>3198</v>
      </c>
    </row>
    <row r="1180" spans="1:5" x14ac:dyDescent="0.25">
      <c r="A1180" s="49" t="s">
        <v>3200</v>
      </c>
      <c r="B1180" s="50" t="s">
        <v>1027</v>
      </c>
      <c r="C1180" s="51" t="s">
        <v>1037</v>
      </c>
      <c r="D1180" s="52" t="s">
        <v>3201</v>
      </c>
      <c r="E1180" s="53" t="s">
        <v>3200</v>
      </c>
    </row>
    <row r="1181" spans="1:5" x14ac:dyDescent="0.25">
      <c r="A1181" s="54" t="s">
        <v>3202</v>
      </c>
      <c r="B1181" s="55" t="s">
        <v>1027</v>
      </c>
      <c r="C1181" s="56" t="s">
        <v>1040</v>
      </c>
      <c r="D1181" s="57" t="s">
        <v>3203</v>
      </c>
      <c r="E1181" s="58" t="s">
        <v>3202</v>
      </c>
    </row>
    <row r="1182" spans="1:5" x14ac:dyDescent="0.25">
      <c r="A1182" s="54" t="s">
        <v>3204</v>
      </c>
      <c r="B1182" s="55" t="s">
        <v>1027</v>
      </c>
      <c r="C1182" s="56" t="s">
        <v>1040</v>
      </c>
      <c r="D1182" s="57" t="s">
        <v>3205</v>
      </c>
      <c r="E1182" s="58" t="s">
        <v>3204</v>
      </c>
    </row>
    <row r="1183" spans="1:5" x14ac:dyDescent="0.25">
      <c r="A1183" s="54" t="s">
        <v>3206</v>
      </c>
      <c r="B1183" s="55" t="s">
        <v>1027</v>
      </c>
      <c r="C1183" s="56" t="s">
        <v>1040</v>
      </c>
      <c r="D1183" s="57" t="s">
        <v>3207</v>
      </c>
      <c r="E1183" s="58" t="s">
        <v>3206</v>
      </c>
    </row>
    <row r="1184" spans="1:5" x14ac:dyDescent="0.25">
      <c r="A1184" s="54" t="s">
        <v>3208</v>
      </c>
      <c r="B1184" s="55" t="s">
        <v>1027</v>
      </c>
      <c r="C1184" s="56" t="s">
        <v>1040</v>
      </c>
      <c r="D1184" s="57" t="s">
        <v>3209</v>
      </c>
      <c r="E1184" s="58" t="s">
        <v>3208</v>
      </c>
    </row>
    <row r="1185" spans="1:5" x14ac:dyDescent="0.25">
      <c r="A1185" s="54" t="s">
        <v>3210</v>
      </c>
      <c r="B1185" s="55" t="s">
        <v>1027</v>
      </c>
      <c r="C1185" s="56" t="s">
        <v>1040</v>
      </c>
      <c r="D1185" s="57" t="s">
        <v>3211</v>
      </c>
      <c r="E1185" s="58" t="s">
        <v>3210</v>
      </c>
    </row>
    <row r="1186" spans="1:5" x14ac:dyDescent="0.25">
      <c r="A1186" s="54" t="s">
        <v>3212</v>
      </c>
      <c r="B1186" s="55" t="s">
        <v>1027</v>
      </c>
      <c r="C1186" s="56" t="s">
        <v>1040</v>
      </c>
      <c r="D1186" s="57" t="s">
        <v>3213</v>
      </c>
      <c r="E1186" s="58" t="s">
        <v>3212</v>
      </c>
    </row>
    <row r="1187" spans="1:5" x14ac:dyDescent="0.25">
      <c r="A1187" s="54" t="s">
        <v>3214</v>
      </c>
      <c r="B1187" s="55" t="s">
        <v>1027</v>
      </c>
      <c r="C1187" s="56" t="s">
        <v>1040</v>
      </c>
      <c r="D1187" s="57" t="s">
        <v>3215</v>
      </c>
      <c r="E1187" s="58" t="s">
        <v>3214</v>
      </c>
    </row>
    <row r="1188" spans="1:5" x14ac:dyDescent="0.25">
      <c r="A1188" s="54" t="s">
        <v>3216</v>
      </c>
      <c r="B1188" s="55" t="s">
        <v>1027</v>
      </c>
      <c r="C1188" s="56" t="s">
        <v>1040</v>
      </c>
      <c r="D1188" s="57" t="s">
        <v>3217</v>
      </c>
      <c r="E1188" s="58" t="s">
        <v>3216</v>
      </c>
    </row>
    <row r="1189" spans="1:5" x14ac:dyDescent="0.25">
      <c r="A1189" s="54" t="s">
        <v>3218</v>
      </c>
      <c r="B1189" s="55" t="s">
        <v>1027</v>
      </c>
      <c r="C1189" s="56" t="s">
        <v>1040</v>
      </c>
      <c r="D1189" s="57" t="s">
        <v>3219</v>
      </c>
      <c r="E1189" s="58" t="s">
        <v>3218</v>
      </c>
    </row>
    <row r="1190" spans="1:5" x14ac:dyDescent="0.25">
      <c r="A1190" s="54" t="s">
        <v>3220</v>
      </c>
      <c r="B1190" s="55" t="s">
        <v>1027</v>
      </c>
      <c r="C1190" s="56" t="s">
        <v>1040</v>
      </c>
      <c r="D1190" s="57" t="s">
        <v>3221</v>
      </c>
      <c r="E1190" s="58" t="s">
        <v>3220</v>
      </c>
    </row>
    <row r="1191" spans="1:5" ht="24" x14ac:dyDescent="0.25">
      <c r="A1191" s="54" t="s">
        <v>3222</v>
      </c>
      <c r="B1191" s="55" t="s">
        <v>1027</v>
      </c>
      <c r="C1191" s="56" t="s">
        <v>1040</v>
      </c>
      <c r="D1191" s="57" t="s">
        <v>3223</v>
      </c>
      <c r="E1191" s="58" t="s">
        <v>3222</v>
      </c>
    </row>
    <row r="1192" spans="1:5" ht="24" x14ac:dyDescent="0.25">
      <c r="A1192" s="54" t="s">
        <v>3224</v>
      </c>
      <c r="B1192" s="55" t="s">
        <v>1027</v>
      </c>
      <c r="C1192" s="56" t="s">
        <v>1040</v>
      </c>
      <c r="D1192" s="57" t="s">
        <v>3225</v>
      </c>
      <c r="E1192" s="58" t="s">
        <v>3224</v>
      </c>
    </row>
    <row r="1193" spans="1:5" x14ac:dyDescent="0.25">
      <c r="A1193" s="54" t="s">
        <v>3226</v>
      </c>
      <c r="B1193" s="55" t="s">
        <v>1027</v>
      </c>
      <c r="C1193" s="56" t="s">
        <v>1040</v>
      </c>
      <c r="D1193" s="57" t="s">
        <v>3227</v>
      </c>
      <c r="E1193" s="58" t="s">
        <v>3226</v>
      </c>
    </row>
    <row r="1194" spans="1:5" x14ac:dyDescent="0.25">
      <c r="A1194" s="49" t="s">
        <v>3228</v>
      </c>
      <c r="B1194" s="50" t="s">
        <v>1027</v>
      </c>
      <c r="C1194" s="51" t="s">
        <v>1037</v>
      </c>
      <c r="D1194" s="52" t="s">
        <v>3229</v>
      </c>
      <c r="E1194" s="53" t="s">
        <v>3228</v>
      </c>
    </row>
    <row r="1195" spans="1:5" x14ac:dyDescent="0.25">
      <c r="A1195" s="54" t="s">
        <v>3230</v>
      </c>
      <c r="B1195" s="55" t="s">
        <v>1027</v>
      </c>
      <c r="C1195" s="56" t="s">
        <v>1040</v>
      </c>
      <c r="D1195" s="57" t="s">
        <v>3231</v>
      </c>
      <c r="E1195" s="58" t="s">
        <v>3230</v>
      </c>
    </row>
    <row r="1196" spans="1:5" x14ac:dyDescent="0.25">
      <c r="A1196" s="54" t="s">
        <v>3232</v>
      </c>
      <c r="B1196" s="55" t="s">
        <v>1027</v>
      </c>
      <c r="C1196" s="56" t="s">
        <v>1040</v>
      </c>
      <c r="D1196" s="57" t="s">
        <v>3233</v>
      </c>
      <c r="E1196" s="58" t="s">
        <v>3232</v>
      </c>
    </row>
    <row r="1197" spans="1:5" x14ac:dyDescent="0.25">
      <c r="A1197" s="54" t="s">
        <v>3234</v>
      </c>
      <c r="B1197" s="55" t="s">
        <v>1027</v>
      </c>
      <c r="C1197" s="56" t="s">
        <v>1040</v>
      </c>
      <c r="D1197" s="57" t="s">
        <v>3235</v>
      </c>
      <c r="E1197" s="58" t="s">
        <v>3234</v>
      </c>
    </row>
    <row r="1198" spans="1:5" x14ac:dyDescent="0.25">
      <c r="A1198" s="54" t="s">
        <v>3236</v>
      </c>
      <c r="B1198" s="55" t="s">
        <v>1027</v>
      </c>
      <c r="C1198" s="56" t="s">
        <v>1040</v>
      </c>
      <c r="D1198" s="57" t="s">
        <v>3237</v>
      </c>
      <c r="E1198" s="58" t="s">
        <v>3236</v>
      </c>
    </row>
    <row r="1199" spans="1:5" x14ac:dyDescent="0.25">
      <c r="A1199" s="54" t="s">
        <v>3238</v>
      </c>
      <c r="B1199" s="55" t="s">
        <v>1027</v>
      </c>
      <c r="C1199" s="56" t="s">
        <v>1040</v>
      </c>
      <c r="D1199" s="57" t="s">
        <v>3239</v>
      </c>
      <c r="E1199" s="58" t="s">
        <v>3238</v>
      </c>
    </row>
    <row r="1200" spans="1:5" x14ac:dyDescent="0.25">
      <c r="A1200" s="54" t="s">
        <v>3240</v>
      </c>
      <c r="B1200" s="55" t="s">
        <v>1027</v>
      </c>
      <c r="C1200" s="56" t="s">
        <v>1040</v>
      </c>
      <c r="D1200" s="57" t="s">
        <v>3241</v>
      </c>
      <c r="E1200" s="58" t="s">
        <v>3240</v>
      </c>
    </row>
    <row r="1201" spans="1:5" x14ac:dyDescent="0.25">
      <c r="A1201" s="54" t="s">
        <v>3242</v>
      </c>
      <c r="B1201" s="55" t="s">
        <v>1027</v>
      </c>
      <c r="C1201" s="56" t="s">
        <v>1040</v>
      </c>
      <c r="D1201" s="57" t="s">
        <v>3243</v>
      </c>
      <c r="E1201" s="58" t="s">
        <v>3242</v>
      </c>
    </row>
    <row r="1202" spans="1:5" x14ac:dyDescent="0.25">
      <c r="A1202" s="54" t="s">
        <v>3244</v>
      </c>
      <c r="B1202" s="55" t="s">
        <v>1027</v>
      </c>
      <c r="C1202" s="56" t="s">
        <v>1040</v>
      </c>
      <c r="D1202" s="57" t="s">
        <v>3245</v>
      </c>
      <c r="E1202" s="58" t="s">
        <v>3244</v>
      </c>
    </row>
    <row r="1203" spans="1:5" ht="24" x14ac:dyDescent="0.25">
      <c r="A1203" s="54" t="s">
        <v>3246</v>
      </c>
      <c r="B1203" s="55" t="s">
        <v>1027</v>
      </c>
      <c r="C1203" s="56" t="s">
        <v>1040</v>
      </c>
      <c r="D1203" s="57" t="s">
        <v>3247</v>
      </c>
      <c r="E1203" s="58" t="s">
        <v>3246</v>
      </c>
    </row>
    <row r="1204" spans="1:5" x14ac:dyDescent="0.25">
      <c r="A1204" s="54" t="s">
        <v>3248</v>
      </c>
      <c r="B1204" s="55" t="s">
        <v>1027</v>
      </c>
      <c r="C1204" s="56" t="s">
        <v>1040</v>
      </c>
      <c r="D1204" s="57" t="s">
        <v>3249</v>
      </c>
      <c r="E1204" s="58" t="s">
        <v>3248</v>
      </c>
    </row>
    <row r="1205" spans="1:5" x14ac:dyDescent="0.25">
      <c r="A1205" s="54" t="s">
        <v>3250</v>
      </c>
      <c r="B1205" s="55" t="s">
        <v>1027</v>
      </c>
      <c r="C1205" s="56" t="s">
        <v>1040</v>
      </c>
      <c r="D1205" s="57" t="s">
        <v>3251</v>
      </c>
      <c r="E1205" s="58" t="s">
        <v>3250</v>
      </c>
    </row>
    <row r="1206" spans="1:5" ht="24" x14ac:dyDescent="0.25">
      <c r="A1206" s="54" t="s">
        <v>3252</v>
      </c>
      <c r="B1206" s="55" t="s">
        <v>1027</v>
      </c>
      <c r="C1206" s="56" t="s">
        <v>1040</v>
      </c>
      <c r="D1206" s="57" t="s">
        <v>3253</v>
      </c>
      <c r="E1206" s="58" t="s">
        <v>3252</v>
      </c>
    </row>
    <row r="1207" spans="1:5" x14ac:dyDescent="0.25">
      <c r="A1207" s="54" t="s">
        <v>3254</v>
      </c>
      <c r="B1207" s="55" t="s">
        <v>1027</v>
      </c>
      <c r="C1207" s="56" t="s">
        <v>1040</v>
      </c>
      <c r="D1207" s="57" t="s">
        <v>3255</v>
      </c>
      <c r="E1207" s="58" t="s">
        <v>3254</v>
      </c>
    </row>
    <row r="1208" spans="1:5" x14ac:dyDescent="0.25">
      <c r="A1208" s="54" t="s">
        <v>3256</v>
      </c>
      <c r="B1208" s="55" t="s">
        <v>1027</v>
      </c>
      <c r="C1208" s="56" t="s">
        <v>1040</v>
      </c>
      <c r="D1208" s="57" t="s">
        <v>3257</v>
      </c>
      <c r="E1208" s="58" t="s">
        <v>3256</v>
      </c>
    </row>
    <row r="1209" spans="1:5" x14ac:dyDescent="0.25">
      <c r="A1209" s="54" t="s">
        <v>3258</v>
      </c>
      <c r="B1209" s="55" t="s">
        <v>1027</v>
      </c>
      <c r="C1209" s="56" t="s">
        <v>1040</v>
      </c>
      <c r="D1209" s="57" t="s">
        <v>3259</v>
      </c>
      <c r="E1209" s="58" t="s">
        <v>3258</v>
      </c>
    </row>
    <row r="1210" spans="1:5" x14ac:dyDescent="0.25">
      <c r="A1210" s="54" t="s">
        <v>3260</v>
      </c>
      <c r="B1210" s="55" t="s">
        <v>1027</v>
      </c>
      <c r="C1210" s="56" t="s">
        <v>1040</v>
      </c>
      <c r="D1210" s="57" t="s">
        <v>3261</v>
      </c>
      <c r="E1210" s="58" t="s">
        <v>3260</v>
      </c>
    </row>
    <row r="1211" spans="1:5" x14ac:dyDescent="0.25">
      <c r="A1211" s="54" t="s">
        <v>3262</v>
      </c>
      <c r="B1211" s="55" t="s">
        <v>1027</v>
      </c>
      <c r="C1211" s="56" t="s">
        <v>1040</v>
      </c>
      <c r="D1211" s="57" t="s">
        <v>3263</v>
      </c>
      <c r="E1211" s="58" t="s">
        <v>3262</v>
      </c>
    </row>
    <row r="1212" spans="1:5" x14ac:dyDescent="0.25">
      <c r="A1212" s="54" t="s">
        <v>3264</v>
      </c>
      <c r="B1212" s="55" t="s">
        <v>1027</v>
      </c>
      <c r="C1212" s="56" t="s">
        <v>1040</v>
      </c>
      <c r="D1212" s="57" t="s">
        <v>3265</v>
      </c>
      <c r="E1212" s="58" t="s">
        <v>3264</v>
      </c>
    </row>
    <row r="1213" spans="1:5" ht="24" x14ac:dyDescent="0.25">
      <c r="A1213" s="54" t="s">
        <v>3266</v>
      </c>
      <c r="B1213" s="55" t="s">
        <v>1027</v>
      </c>
      <c r="C1213" s="56" t="s">
        <v>1040</v>
      </c>
      <c r="D1213" s="57" t="s">
        <v>3267</v>
      </c>
      <c r="E1213" s="58" t="s">
        <v>3266</v>
      </c>
    </row>
    <row r="1214" spans="1:5" x14ac:dyDescent="0.25">
      <c r="A1214" s="54" t="s">
        <v>3268</v>
      </c>
      <c r="B1214" s="55" t="s">
        <v>1027</v>
      </c>
      <c r="C1214" s="56" t="s">
        <v>1040</v>
      </c>
      <c r="D1214" s="57" t="s">
        <v>3269</v>
      </c>
      <c r="E1214" s="58" t="s">
        <v>3268</v>
      </c>
    </row>
    <row r="1215" spans="1:5" x14ac:dyDescent="0.25">
      <c r="A1215" s="49" t="s">
        <v>3270</v>
      </c>
      <c r="B1215" s="50" t="s">
        <v>1027</v>
      </c>
      <c r="C1215" s="51" t="s">
        <v>1037</v>
      </c>
      <c r="D1215" s="52" t="s">
        <v>3271</v>
      </c>
      <c r="E1215" s="53" t="s">
        <v>3270</v>
      </c>
    </row>
    <row r="1216" spans="1:5" x14ac:dyDescent="0.25">
      <c r="A1216" s="54" t="s">
        <v>3272</v>
      </c>
      <c r="B1216" s="55" t="s">
        <v>1027</v>
      </c>
      <c r="C1216" s="56" t="s">
        <v>1040</v>
      </c>
      <c r="D1216" s="57" t="s">
        <v>3273</v>
      </c>
      <c r="E1216" s="58" t="s">
        <v>3272</v>
      </c>
    </row>
    <row r="1217" spans="1:5" x14ac:dyDescent="0.25">
      <c r="A1217" s="54" t="s">
        <v>3274</v>
      </c>
      <c r="B1217" s="55" t="s">
        <v>1027</v>
      </c>
      <c r="C1217" s="56" t="s">
        <v>1040</v>
      </c>
      <c r="D1217" s="57" t="s">
        <v>3275</v>
      </c>
      <c r="E1217" s="58" t="s">
        <v>3274</v>
      </c>
    </row>
    <row r="1218" spans="1:5" x14ac:dyDescent="0.25">
      <c r="A1218" s="54" t="s">
        <v>3276</v>
      </c>
      <c r="B1218" s="55" t="s">
        <v>1027</v>
      </c>
      <c r="C1218" s="56" t="s">
        <v>1040</v>
      </c>
      <c r="D1218" s="57" t="s">
        <v>3277</v>
      </c>
      <c r="E1218" s="58" t="s">
        <v>3276</v>
      </c>
    </row>
    <row r="1219" spans="1:5" x14ac:dyDescent="0.25">
      <c r="A1219" s="49" t="s">
        <v>3278</v>
      </c>
      <c r="B1219" s="50" t="s">
        <v>1027</v>
      </c>
      <c r="C1219" s="51" t="s">
        <v>1037</v>
      </c>
      <c r="D1219" s="52" t="s">
        <v>3279</v>
      </c>
      <c r="E1219" s="53" t="s">
        <v>3278</v>
      </c>
    </row>
    <row r="1220" spans="1:5" x14ac:dyDescent="0.25">
      <c r="A1220" s="54" t="s">
        <v>3280</v>
      </c>
      <c r="B1220" s="55" t="s">
        <v>1027</v>
      </c>
      <c r="C1220" s="56" t="s">
        <v>1040</v>
      </c>
      <c r="D1220" s="57" t="s">
        <v>3279</v>
      </c>
      <c r="E1220" s="58" t="s">
        <v>3280</v>
      </c>
    </row>
    <row r="1221" spans="1:5" x14ac:dyDescent="0.25">
      <c r="A1221" s="44" t="s">
        <v>3281</v>
      </c>
      <c r="B1221" s="45" t="s">
        <v>1027</v>
      </c>
      <c r="C1221" s="46" t="s">
        <v>1034</v>
      </c>
      <c r="D1221" s="68" t="s">
        <v>3282</v>
      </c>
      <c r="E1221" s="48" t="s">
        <v>3281</v>
      </c>
    </row>
    <row r="1222" spans="1:5" x14ac:dyDescent="0.25">
      <c r="A1222" s="49" t="s">
        <v>3283</v>
      </c>
      <c r="B1222" s="50" t="s">
        <v>1027</v>
      </c>
      <c r="C1222" s="51" t="s">
        <v>1037</v>
      </c>
      <c r="D1222" s="52" t="s">
        <v>3282</v>
      </c>
      <c r="E1222" s="53" t="s">
        <v>3283</v>
      </c>
    </row>
    <row r="1223" spans="1:5" x14ac:dyDescent="0.25">
      <c r="A1223" s="54" t="s">
        <v>3284</v>
      </c>
      <c r="B1223" s="55" t="s">
        <v>1027</v>
      </c>
      <c r="C1223" s="56" t="s">
        <v>1040</v>
      </c>
      <c r="D1223" s="57" t="s">
        <v>3282</v>
      </c>
      <c r="E1223" s="58" t="s">
        <v>3284</v>
      </c>
    </row>
    <row r="1224" spans="1:5" x14ac:dyDescent="0.25">
      <c r="A1224" s="44" t="s">
        <v>3285</v>
      </c>
      <c r="B1224" s="45" t="s">
        <v>1027</v>
      </c>
      <c r="C1224" s="46" t="s">
        <v>1034</v>
      </c>
      <c r="D1224" s="68" t="s">
        <v>3286</v>
      </c>
      <c r="E1224" s="48" t="s">
        <v>3285</v>
      </c>
    </row>
    <row r="1225" spans="1:5" x14ac:dyDescent="0.25">
      <c r="A1225" s="49" t="s">
        <v>3287</v>
      </c>
      <c r="B1225" s="50" t="s">
        <v>1027</v>
      </c>
      <c r="C1225" s="51" t="s">
        <v>1037</v>
      </c>
      <c r="D1225" s="52" t="s">
        <v>3288</v>
      </c>
      <c r="E1225" s="53" t="s">
        <v>3287</v>
      </c>
    </row>
    <row r="1226" spans="1:5" x14ac:dyDescent="0.25">
      <c r="A1226" s="54" t="s">
        <v>3289</v>
      </c>
      <c r="B1226" s="55" t="s">
        <v>1027</v>
      </c>
      <c r="C1226" s="56" t="s">
        <v>1040</v>
      </c>
      <c r="D1226" s="57" t="s">
        <v>3288</v>
      </c>
      <c r="E1226" s="58" t="s">
        <v>3289</v>
      </c>
    </row>
    <row r="1227" spans="1:5" x14ac:dyDescent="0.25">
      <c r="A1227" s="49" t="s">
        <v>3290</v>
      </c>
      <c r="B1227" s="50" t="s">
        <v>1027</v>
      </c>
      <c r="C1227" s="51" t="s">
        <v>1037</v>
      </c>
      <c r="D1227" s="52" t="s">
        <v>3291</v>
      </c>
      <c r="E1227" s="53" t="s">
        <v>3290</v>
      </c>
    </row>
    <row r="1228" spans="1:5" x14ac:dyDescent="0.25">
      <c r="A1228" s="54" t="s">
        <v>3292</v>
      </c>
      <c r="B1228" s="55" t="s">
        <v>1027</v>
      </c>
      <c r="C1228" s="56" t="s">
        <v>1040</v>
      </c>
      <c r="D1228" s="57" t="s">
        <v>3291</v>
      </c>
      <c r="E1228" s="58" t="s">
        <v>3292</v>
      </c>
    </row>
    <row r="1229" spans="1:5" x14ac:dyDescent="0.25">
      <c r="A1229" s="49" t="s">
        <v>3293</v>
      </c>
      <c r="B1229" s="50" t="s">
        <v>1027</v>
      </c>
      <c r="C1229" s="51" t="s">
        <v>1037</v>
      </c>
      <c r="D1229" s="52" t="s">
        <v>3294</v>
      </c>
      <c r="E1229" s="53" t="s">
        <v>3293</v>
      </c>
    </row>
    <row r="1230" spans="1:5" x14ac:dyDescent="0.25">
      <c r="A1230" s="54" t="s">
        <v>3295</v>
      </c>
      <c r="B1230" s="55" t="s">
        <v>1027</v>
      </c>
      <c r="C1230" s="56" t="s">
        <v>1040</v>
      </c>
      <c r="D1230" s="57" t="s">
        <v>3294</v>
      </c>
      <c r="E1230" s="58" t="s">
        <v>3295</v>
      </c>
    </row>
    <row r="1231" spans="1:5" x14ac:dyDescent="0.25">
      <c r="A1231" s="49" t="s">
        <v>3296</v>
      </c>
      <c r="B1231" s="50" t="s">
        <v>1027</v>
      </c>
      <c r="C1231" s="51" t="s">
        <v>1037</v>
      </c>
      <c r="D1231" s="52" t="s">
        <v>3297</v>
      </c>
      <c r="E1231" s="53" t="s">
        <v>3296</v>
      </c>
    </row>
    <row r="1232" spans="1:5" x14ac:dyDescent="0.25">
      <c r="A1232" s="54" t="s">
        <v>3298</v>
      </c>
      <c r="B1232" s="55" t="s">
        <v>1027</v>
      </c>
      <c r="C1232" s="56" t="s">
        <v>1040</v>
      </c>
      <c r="D1232" s="57" t="s">
        <v>3297</v>
      </c>
      <c r="E1232" s="58" t="s">
        <v>3298</v>
      </c>
    </row>
    <row r="1233" spans="1:5" x14ac:dyDescent="0.25">
      <c r="A1233" s="44" t="s">
        <v>3299</v>
      </c>
      <c r="B1233" s="45" t="s">
        <v>1027</v>
      </c>
      <c r="C1233" s="46" t="s">
        <v>1034</v>
      </c>
      <c r="D1233" s="68" t="s">
        <v>3300</v>
      </c>
      <c r="E1233" s="48" t="s">
        <v>3299</v>
      </c>
    </row>
    <row r="1234" spans="1:5" x14ac:dyDescent="0.25">
      <c r="A1234" s="49" t="s">
        <v>3301</v>
      </c>
      <c r="B1234" s="50" t="s">
        <v>1027</v>
      </c>
      <c r="C1234" s="51" t="s">
        <v>1037</v>
      </c>
      <c r="D1234" s="52" t="s">
        <v>3300</v>
      </c>
      <c r="E1234" s="53" t="s">
        <v>3301</v>
      </c>
    </row>
    <row r="1235" spans="1:5" x14ac:dyDescent="0.25">
      <c r="A1235" s="54" t="s">
        <v>3302</v>
      </c>
      <c r="B1235" s="55" t="s">
        <v>1027</v>
      </c>
      <c r="C1235" s="56" t="s">
        <v>1040</v>
      </c>
      <c r="D1235" s="57" t="s">
        <v>3300</v>
      </c>
      <c r="E1235" s="58" t="s">
        <v>3302</v>
      </c>
    </row>
    <row r="1236" spans="1:5" x14ac:dyDescent="0.25">
      <c r="A1236" s="44" t="s">
        <v>3303</v>
      </c>
      <c r="B1236" s="45" t="s">
        <v>1027</v>
      </c>
      <c r="C1236" s="46" t="s">
        <v>1034</v>
      </c>
      <c r="D1236" s="68" t="s">
        <v>3304</v>
      </c>
      <c r="E1236" s="48" t="s">
        <v>3303</v>
      </c>
    </row>
    <row r="1237" spans="1:5" x14ac:dyDescent="0.25">
      <c r="A1237" s="49" t="s">
        <v>3305</v>
      </c>
      <c r="B1237" s="50" t="s">
        <v>1027</v>
      </c>
      <c r="C1237" s="51" t="s">
        <v>1037</v>
      </c>
      <c r="D1237" s="52" t="s">
        <v>3306</v>
      </c>
      <c r="E1237" s="53" t="s">
        <v>3305</v>
      </c>
    </row>
    <row r="1238" spans="1:5" x14ac:dyDescent="0.25">
      <c r="A1238" s="54" t="s">
        <v>3307</v>
      </c>
      <c r="B1238" s="55" t="s">
        <v>1027</v>
      </c>
      <c r="C1238" s="56" t="s">
        <v>1040</v>
      </c>
      <c r="D1238" s="57" t="s">
        <v>3306</v>
      </c>
      <c r="E1238" s="58" t="s">
        <v>3307</v>
      </c>
    </row>
    <row r="1239" spans="1:5" x14ac:dyDescent="0.25">
      <c r="A1239" s="49" t="s">
        <v>3308</v>
      </c>
      <c r="B1239" s="50" t="s">
        <v>1027</v>
      </c>
      <c r="C1239" s="51" t="s">
        <v>1037</v>
      </c>
      <c r="D1239" s="52" t="s">
        <v>3309</v>
      </c>
      <c r="E1239" s="53" t="s">
        <v>3308</v>
      </c>
    </row>
    <row r="1240" spans="1:5" x14ac:dyDescent="0.25">
      <c r="A1240" s="54" t="s">
        <v>3310</v>
      </c>
      <c r="B1240" s="55" t="s">
        <v>1027</v>
      </c>
      <c r="C1240" s="56" t="s">
        <v>1040</v>
      </c>
      <c r="D1240" s="57" t="s">
        <v>3309</v>
      </c>
      <c r="E1240" s="58" t="s">
        <v>3310</v>
      </c>
    </row>
    <row r="1241" spans="1:5" x14ac:dyDescent="0.25">
      <c r="A1241" s="44" t="s">
        <v>3311</v>
      </c>
      <c r="B1241" s="45" t="s">
        <v>1027</v>
      </c>
      <c r="C1241" s="46" t="s">
        <v>1034</v>
      </c>
      <c r="D1241" s="68" t="s">
        <v>3312</v>
      </c>
      <c r="E1241" s="48" t="s">
        <v>3311</v>
      </c>
    </row>
    <row r="1242" spans="1:5" x14ac:dyDescent="0.25">
      <c r="A1242" s="49" t="s">
        <v>3313</v>
      </c>
      <c r="B1242" s="50" t="s">
        <v>1027</v>
      </c>
      <c r="C1242" s="51" t="s">
        <v>1037</v>
      </c>
      <c r="D1242" s="52" t="s">
        <v>3314</v>
      </c>
      <c r="E1242" s="53" t="s">
        <v>3313</v>
      </c>
    </row>
    <row r="1243" spans="1:5" x14ac:dyDescent="0.25">
      <c r="A1243" s="54" t="s">
        <v>3315</v>
      </c>
      <c r="B1243" s="55" t="s">
        <v>1027</v>
      </c>
      <c r="C1243" s="56" t="s">
        <v>1040</v>
      </c>
      <c r="D1243" s="57" t="s">
        <v>3316</v>
      </c>
      <c r="E1243" s="58" t="s">
        <v>3315</v>
      </c>
    </row>
    <row r="1244" spans="1:5" x14ac:dyDescent="0.25">
      <c r="A1244" s="54" t="s">
        <v>3317</v>
      </c>
      <c r="B1244" s="55" t="s">
        <v>1027</v>
      </c>
      <c r="C1244" s="56" t="s">
        <v>1040</v>
      </c>
      <c r="D1244" s="57" t="s">
        <v>3318</v>
      </c>
      <c r="E1244" s="58" t="s">
        <v>3317</v>
      </c>
    </row>
    <row r="1245" spans="1:5" x14ac:dyDescent="0.25">
      <c r="A1245" s="54" t="s">
        <v>3319</v>
      </c>
      <c r="B1245" s="55" t="s">
        <v>1027</v>
      </c>
      <c r="C1245" s="56" t="s">
        <v>1040</v>
      </c>
      <c r="D1245" s="57" t="s">
        <v>3320</v>
      </c>
      <c r="E1245" s="58" t="s">
        <v>3319</v>
      </c>
    </row>
    <row r="1246" spans="1:5" x14ac:dyDescent="0.25">
      <c r="A1246" s="54" t="s">
        <v>3321</v>
      </c>
      <c r="B1246" s="55" t="s">
        <v>1027</v>
      </c>
      <c r="C1246" s="56" t="s">
        <v>1040</v>
      </c>
      <c r="D1246" s="57" t="s">
        <v>3322</v>
      </c>
      <c r="E1246" s="58" t="s">
        <v>3321</v>
      </c>
    </row>
    <row r="1247" spans="1:5" x14ac:dyDescent="0.25">
      <c r="A1247" s="54" t="s">
        <v>3323</v>
      </c>
      <c r="B1247" s="55" t="s">
        <v>1027</v>
      </c>
      <c r="C1247" s="56" t="s">
        <v>1040</v>
      </c>
      <c r="D1247" s="57" t="s">
        <v>3324</v>
      </c>
      <c r="E1247" s="58" t="s">
        <v>3323</v>
      </c>
    </row>
    <row r="1248" spans="1:5" x14ac:dyDescent="0.25">
      <c r="A1248" s="54" t="s">
        <v>3325</v>
      </c>
      <c r="B1248" s="55" t="s">
        <v>1027</v>
      </c>
      <c r="C1248" s="56" t="s">
        <v>1040</v>
      </c>
      <c r="D1248" s="57" t="s">
        <v>3326</v>
      </c>
      <c r="E1248" s="58" t="s">
        <v>3325</v>
      </c>
    </row>
    <row r="1249" spans="1:5" x14ac:dyDescent="0.25">
      <c r="A1249" s="54" t="s">
        <v>3327</v>
      </c>
      <c r="B1249" s="55" t="s">
        <v>1027</v>
      </c>
      <c r="C1249" s="56" t="s">
        <v>1040</v>
      </c>
      <c r="D1249" s="57" t="s">
        <v>3328</v>
      </c>
      <c r="E1249" s="58" t="s">
        <v>3327</v>
      </c>
    </row>
    <row r="1250" spans="1:5" x14ac:dyDescent="0.25">
      <c r="A1250" s="54" t="s">
        <v>3329</v>
      </c>
      <c r="B1250" s="55" t="s">
        <v>1027</v>
      </c>
      <c r="C1250" s="56" t="s">
        <v>1040</v>
      </c>
      <c r="D1250" s="57" t="s">
        <v>3330</v>
      </c>
      <c r="E1250" s="58" t="s">
        <v>3329</v>
      </c>
    </row>
    <row r="1251" spans="1:5" x14ac:dyDescent="0.25">
      <c r="A1251" s="54" t="s">
        <v>3331</v>
      </c>
      <c r="B1251" s="55" t="s">
        <v>1027</v>
      </c>
      <c r="C1251" s="56" t="s">
        <v>1040</v>
      </c>
      <c r="D1251" s="57" t="s">
        <v>3332</v>
      </c>
      <c r="E1251" s="58" t="s">
        <v>3331</v>
      </c>
    </row>
    <row r="1252" spans="1:5" x14ac:dyDescent="0.25">
      <c r="A1252" s="54" t="s">
        <v>3333</v>
      </c>
      <c r="B1252" s="55" t="s">
        <v>1027</v>
      </c>
      <c r="C1252" s="56" t="s">
        <v>1040</v>
      </c>
      <c r="D1252" s="57" t="s">
        <v>3334</v>
      </c>
      <c r="E1252" s="58" t="s">
        <v>3333</v>
      </c>
    </row>
    <row r="1253" spans="1:5" ht="24" x14ac:dyDescent="0.25">
      <c r="A1253" s="54" t="s">
        <v>3335</v>
      </c>
      <c r="B1253" s="55" t="s">
        <v>1027</v>
      </c>
      <c r="C1253" s="56" t="s">
        <v>1040</v>
      </c>
      <c r="D1253" s="57" t="s">
        <v>3336</v>
      </c>
      <c r="E1253" s="58" t="s">
        <v>3335</v>
      </c>
    </row>
    <row r="1254" spans="1:5" ht="24" x14ac:dyDescent="0.25">
      <c r="A1254" s="54" t="s">
        <v>3337</v>
      </c>
      <c r="B1254" s="55" t="s">
        <v>1027</v>
      </c>
      <c r="C1254" s="56" t="s">
        <v>1040</v>
      </c>
      <c r="D1254" s="57" t="s">
        <v>3338</v>
      </c>
      <c r="E1254" s="58" t="s">
        <v>3337</v>
      </c>
    </row>
    <row r="1255" spans="1:5" x14ac:dyDescent="0.25">
      <c r="A1255" s="54" t="s">
        <v>3339</v>
      </c>
      <c r="B1255" s="55" t="s">
        <v>1027</v>
      </c>
      <c r="C1255" s="56" t="s">
        <v>1040</v>
      </c>
      <c r="D1255" s="57" t="s">
        <v>3340</v>
      </c>
      <c r="E1255" s="58" t="s">
        <v>3339</v>
      </c>
    </row>
    <row r="1256" spans="1:5" x14ac:dyDescent="0.25">
      <c r="A1256" s="49" t="s">
        <v>3341</v>
      </c>
      <c r="B1256" s="50" t="s">
        <v>1027</v>
      </c>
      <c r="C1256" s="51" t="s">
        <v>1037</v>
      </c>
      <c r="D1256" s="52" t="s">
        <v>3342</v>
      </c>
      <c r="E1256" s="53" t="s">
        <v>3341</v>
      </c>
    </row>
    <row r="1257" spans="1:5" x14ac:dyDescent="0.25">
      <c r="A1257" s="54" t="s">
        <v>3343</v>
      </c>
      <c r="B1257" s="55" t="s">
        <v>1027</v>
      </c>
      <c r="C1257" s="56" t="s">
        <v>1040</v>
      </c>
      <c r="D1257" s="57" t="s">
        <v>3344</v>
      </c>
      <c r="E1257" s="58" t="s">
        <v>3343</v>
      </c>
    </row>
    <row r="1258" spans="1:5" x14ac:dyDescent="0.25">
      <c r="A1258" s="54" t="s">
        <v>3345</v>
      </c>
      <c r="B1258" s="55" t="s">
        <v>1027</v>
      </c>
      <c r="C1258" s="56" t="s">
        <v>1040</v>
      </c>
      <c r="D1258" s="57" t="s">
        <v>3346</v>
      </c>
      <c r="E1258" s="58" t="s">
        <v>3345</v>
      </c>
    </row>
    <row r="1259" spans="1:5" x14ac:dyDescent="0.25">
      <c r="A1259" s="54" t="s">
        <v>3347</v>
      </c>
      <c r="B1259" s="55" t="s">
        <v>1027</v>
      </c>
      <c r="C1259" s="56" t="s">
        <v>1040</v>
      </c>
      <c r="D1259" s="57" t="s">
        <v>3348</v>
      </c>
      <c r="E1259" s="58" t="s">
        <v>3347</v>
      </c>
    </row>
    <row r="1260" spans="1:5" x14ac:dyDescent="0.25">
      <c r="A1260" s="54" t="s">
        <v>3349</v>
      </c>
      <c r="B1260" s="55" t="s">
        <v>1027</v>
      </c>
      <c r="C1260" s="56" t="s">
        <v>1040</v>
      </c>
      <c r="D1260" s="57" t="s">
        <v>3350</v>
      </c>
      <c r="E1260" s="58" t="s">
        <v>3349</v>
      </c>
    </row>
    <row r="1261" spans="1:5" x14ac:dyDescent="0.25">
      <c r="A1261" s="54" t="s">
        <v>3351</v>
      </c>
      <c r="B1261" s="55" t="s">
        <v>1027</v>
      </c>
      <c r="C1261" s="56" t="s">
        <v>1040</v>
      </c>
      <c r="D1261" s="57" t="s">
        <v>3352</v>
      </c>
      <c r="E1261" s="58" t="s">
        <v>3351</v>
      </c>
    </row>
    <row r="1262" spans="1:5" x14ac:dyDescent="0.25">
      <c r="A1262" s="54" t="s">
        <v>3353</v>
      </c>
      <c r="B1262" s="55" t="s">
        <v>1027</v>
      </c>
      <c r="C1262" s="56" t="s">
        <v>1040</v>
      </c>
      <c r="D1262" s="57" t="s">
        <v>3354</v>
      </c>
      <c r="E1262" s="58" t="s">
        <v>3353</v>
      </c>
    </row>
    <row r="1263" spans="1:5" x14ac:dyDescent="0.25">
      <c r="A1263" s="54" t="s">
        <v>3355</v>
      </c>
      <c r="B1263" s="55" t="s">
        <v>1027</v>
      </c>
      <c r="C1263" s="56" t="s">
        <v>1040</v>
      </c>
      <c r="D1263" s="57" t="s">
        <v>3356</v>
      </c>
      <c r="E1263" s="58" t="s">
        <v>3355</v>
      </c>
    </row>
    <row r="1264" spans="1:5" x14ac:dyDescent="0.25">
      <c r="A1264" s="54" t="s">
        <v>3357</v>
      </c>
      <c r="B1264" s="55" t="s">
        <v>1027</v>
      </c>
      <c r="C1264" s="56" t="s">
        <v>1040</v>
      </c>
      <c r="D1264" s="57" t="s">
        <v>3358</v>
      </c>
      <c r="E1264" s="58" t="s">
        <v>3357</v>
      </c>
    </row>
    <row r="1265" spans="1:5" ht="24" x14ac:dyDescent="0.25">
      <c r="A1265" s="54" t="s">
        <v>3359</v>
      </c>
      <c r="B1265" s="55" t="s">
        <v>1027</v>
      </c>
      <c r="C1265" s="56" t="s">
        <v>1040</v>
      </c>
      <c r="D1265" s="57" t="s">
        <v>3360</v>
      </c>
      <c r="E1265" s="58" t="s">
        <v>3359</v>
      </c>
    </row>
    <row r="1266" spans="1:5" x14ac:dyDescent="0.25">
      <c r="A1266" s="54" t="s">
        <v>3361</v>
      </c>
      <c r="B1266" s="55" t="s">
        <v>1027</v>
      </c>
      <c r="C1266" s="56" t="s">
        <v>1040</v>
      </c>
      <c r="D1266" s="57" t="s">
        <v>3362</v>
      </c>
      <c r="E1266" s="58" t="s">
        <v>3361</v>
      </c>
    </row>
    <row r="1267" spans="1:5" x14ac:dyDescent="0.25">
      <c r="A1267" s="54" t="s">
        <v>3363</v>
      </c>
      <c r="B1267" s="55" t="s">
        <v>1027</v>
      </c>
      <c r="C1267" s="56" t="s">
        <v>1040</v>
      </c>
      <c r="D1267" s="57" t="s">
        <v>3364</v>
      </c>
      <c r="E1267" s="58" t="s">
        <v>3363</v>
      </c>
    </row>
    <row r="1268" spans="1:5" ht="24" x14ac:dyDescent="0.25">
      <c r="A1268" s="54" t="s">
        <v>3365</v>
      </c>
      <c r="B1268" s="55" t="s">
        <v>1027</v>
      </c>
      <c r="C1268" s="56" t="s">
        <v>1040</v>
      </c>
      <c r="D1268" s="57" t="s">
        <v>3366</v>
      </c>
      <c r="E1268" s="58" t="s">
        <v>3365</v>
      </c>
    </row>
    <row r="1269" spans="1:5" x14ac:dyDescent="0.25">
      <c r="A1269" s="54" t="s">
        <v>3367</v>
      </c>
      <c r="B1269" s="55" t="s">
        <v>1027</v>
      </c>
      <c r="C1269" s="56" t="s">
        <v>1040</v>
      </c>
      <c r="D1269" s="57" t="s">
        <v>3368</v>
      </c>
      <c r="E1269" s="58" t="s">
        <v>3367</v>
      </c>
    </row>
    <row r="1270" spans="1:5" x14ac:dyDescent="0.25">
      <c r="A1270" s="54" t="s">
        <v>3369</v>
      </c>
      <c r="B1270" s="55" t="s">
        <v>1027</v>
      </c>
      <c r="C1270" s="56" t="s">
        <v>1040</v>
      </c>
      <c r="D1270" s="57" t="s">
        <v>3370</v>
      </c>
      <c r="E1270" s="58" t="s">
        <v>3369</v>
      </c>
    </row>
    <row r="1271" spans="1:5" x14ac:dyDescent="0.25">
      <c r="A1271" s="54" t="s">
        <v>3371</v>
      </c>
      <c r="B1271" s="55" t="s">
        <v>1027</v>
      </c>
      <c r="C1271" s="56" t="s">
        <v>1040</v>
      </c>
      <c r="D1271" s="57" t="s">
        <v>3372</v>
      </c>
      <c r="E1271" s="58" t="s">
        <v>3371</v>
      </c>
    </row>
    <row r="1272" spans="1:5" x14ac:dyDescent="0.25">
      <c r="A1272" s="54" t="s">
        <v>3373</v>
      </c>
      <c r="B1272" s="55" t="s">
        <v>1027</v>
      </c>
      <c r="C1272" s="56" t="s">
        <v>1040</v>
      </c>
      <c r="D1272" s="57" t="s">
        <v>3374</v>
      </c>
      <c r="E1272" s="58" t="s">
        <v>3373</v>
      </c>
    </row>
    <row r="1273" spans="1:5" x14ac:dyDescent="0.25">
      <c r="A1273" s="54" t="s">
        <v>3375</v>
      </c>
      <c r="B1273" s="55" t="s">
        <v>1027</v>
      </c>
      <c r="C1273" s="56" t="s">
        <v>1040</v>
      </c>
      <c r="D1273" s="57" t="s">
        <v>3376</v>
      </c>
      <c r="E1273" s="58" t="s">
        <v>3375</v>
      </c>
    </row>
    <row r="1274" spans="1:5" x14ac:dyDescent="0.25">
      <c r="A1274" s="54" t="s">
        <v>3377</v>
      </c>
      <c r="B1274" s="55" t="s">
        <v>1027</v>
      </c>
      <c r="C1274" s="56" t="s">
        <v>1040</v>
      </c>
      <c r="D1274" s="57" t="s">
        <v>3378</v>
      </c>
      <c r="E1274" s="58" t="s">
        <v>3377</v>
      </c>
    </row>
    <row r="1275" spans="1:5" ht="24" x14ac:dyDescent="0.25">
      <c r="A1275" s="54" t="s">
        <v>3379</v>
      </c>
      <c r="B1275" s="55" t="s">
        <v>1027</v>
      </c>
      <c r="C1275" s="56" t="s">
        <v>1040</v>
      </c>
      <c r="D1275" s="57" t="s">
        <v>3380</v>
      </c>
      <c r="E1275" s="58" t="s">
        <v>3379</v>
      </c>
    </row>
    <row r="1276" spans="1:5" x14ac:dyDescent="0.25">
      <c r="A1276" s="54" t="s">
        <v>3381</v>
      </c>
      <c r="B1276" s="55" t="s">
        <v>1027</v>
      </c>
      <c r="C1276" s="56" t="s">
        <v>1040</v>
      </c>
      <c r="D1276" s="57" t="s">
        <v>3382</v>
      </c>
      <c r="E1276" s="58" t="s">
        <v>3381</v>
      </c>
    </row>
    <row r="1277" spans="1:5" x14ac:dyDescent="0.25">
      <c r="A1277" s="49" t="s">
        <v>3383</v>
      </c>
      <c r="B1277" s="50" t="s">
        <v>1027</v>
      </c>
      <c r="C1277" s="51" t="s">
        <v>1037</v>
      </c>
      <c r="D1277" s="52" t="s">
        <v>3384</v>
      </c>
      <c r="E1277" s="53" t="s">
        <v>3383</v>
      </c>
    </row>
    <row r="1278" spans="1:5" x14ac:dyDescent="0.25">
      <c r="A1278" s="54" t="s">
        <v>3385</v>
      </c>
      <c r="B1278" s="55" t="s">
        <v>1027</v>
      </c>
      <c r="C1278" s="56" t="s">
        <v>1040</v>
      </c>
      <c r="D1278" s="57" t="s">
        <v>3386</v>
      </c>
      <c r="E1278" s="58" t="s">
        <v>3385</v>
      </c>
    </row>
    <row r="1279" spans="1:5" x14ac:dyDescent="0.25">
      <c r="A1279" s="54" t="s">
        <v>3387</v>
      </c>
      <c r="B1279" s="55" t="s">
        <v>1027</v>
      </c>
      <c r="C1279" s="56" t="s">
        <v>1040</v>
      </c>
      <c r="D1279" s="57" t="s">
        <v>3388</v>
      </c>
      <c r="E1279" s="58" t="s">
        <v>3387</v>
      </c>
    </row>
    <row r="1280" spans="1:5" x14ac:dyDescent="0.25">
      <c r="A1280" s="54" t="s">
        <v>3389</v>
      </c>
      <c r="B1280" s="55" t="s">
        <v>1027</v>
      </c>
      <c r="C1280" s="56" t="s">
        <v>1040</v>
      </c>
      <c r="D1280" s="57" t="s">
        <v>3390</v>
      </c>
      <c r="E1280" s="58" t="s">
        <v>3389</v>
      </c>
    </row>
    <row r="1281" spans="1:5" x14ac:dyDescent="0.25">
      <c r="A1281" s="44" t="s">
        <v>3391</v>
      </c>
      <c r="B1281" s="45" t="s">
        <v>1027</v>
      </c>
      <c r="C1281" s="46" t="s">
        <v>1034</v>
      </c>
      <c r="D1281" s="68" t="s">
        <v>3392</v>
      </c>
      <c r="E1281" s="48" t="s">
        <v>3391</v>
      </c>
    </row>
    <row r="1282" spans="1:5" x14ac:dyDescent="0.25">
      <c r="A1282" s="49" t="s">
        <v>3393</v>
      </c>
      <c r="B1282" s="50" t="s">
        <v>1027</v>
      </c>
      <c r="C1282" s="51" t="s">
        <v>1037</v>
      </c>
      <c r="D1282" s="52" t="s">
        <v>3392</v>
      </c>
      <c r="E1282" s="53" t="s">
        <v>3393</v>
      </c>
    </row>
    <row r="1283" spans="1:5" x14ac:dyDescent="0.25">
      <c r="A1283" s="54" t="s">
        <v>3394</v>
      </c>
      <c r="B1283" s="55" t="s">
        <v>1027</v>
      </c>
      <c r="C1283" s="56" t="s">
        <v>1040</v>
      </c>
      <c r="D1283" s="57" t="s">
        <v>3392</v>
      </c>
      <c r="E1283" s="58" t="s">
        <v>3394</v>
      </c>
    </row>
    <row r="1284" spans="1:5" x14ac:dyDescent="0.25">
      <c r="A1284" s="44" t="s">
        <v>3395</v>
      </c>
      <c r="B1284" s="45" t="s">
        <v>1027</v>
      </c>
      <c r="C1284" s="46" t="s">
        <v>1034</v>
      </c>
      <c r="D1284" s="68" t="s">
        <v>3396</v>
      </c>
      <c r="E1284" s="48" t="s">
        <v>3395</v>
      </c>
    </row>
    <row r="1285" spans="1:5" x14ac:dyDescent="0.25">
      <c r="A1285" s="49" t="s">
        <v>3397</v>
      </c>
      <c r="B1285" s="50" t="s">
        <v>1027</v>
      </c>
      <c r="C1285" s="51" t="s">
        <v>1037</v>
      </c>
      <c r="D1285" s="52" t="s">
        <v>3398</v>
      </c>
      <c r="E1285" s="53" t="s">
        <v>3397</v>
      </c>
    </row>
    <row r="1286" spans="1:5" x14ac:dyDescent="0.25">
      <c r="A1286" s="54" t="s">
        <v>3399</v>
      </c>
      <c r="B1286" s="55" t="s">
        <v>1027</v>
      </c>
      <c r="C1286" s="56" t="s">
        <v>1040</v>
      </c>
      <c r="D1286" s="57" t="s">
        <v>3398</v>
      </c>
      <c r="E1286" s="58" t="s">
        <v>3399</v>
      </c>
    </row>
    <row r="1287" spans="1:5" x14ac:dyDescent="0.25">
      <c r="A1287" s="49" t="s">
        <v>3400</v>
      </c>
      <c r="B1287" s="50" t="s">
        <v>1027</v>
      </c>
      <c r="C1287" s="51" t="s">
        <v>1037</v>
      </c>
      <c r="D1287" s="52" t="s">
        <v>3401</v>
      </c>
      <c r="E1287" s="53" t="s">
        <v>3400</v>
      </c>
    </row>
    <row r="1288" spans="1:5" x14ac:dyDescent="0.25">
      <c r="A1288" s="54" t="s">
        <v>3402</v>
      </c>
      <c r="B1288" s="55" t="s">
        <v>1027</v>
      </c>
      <c r="C1288" s="56" t="s">
        <v>1040</v>
      </c>
      <c r="D1288" s="57" t="s">
        <v>3401</v>
      </c>
      <c r="E1288" s="58" t="s">
        <v>3402</v>
      </c>
    </row>
    <row r="1289" spans="1:5" x14ac:dyDescent="0.25">
      <c r="A1289" s="49" t="s">
        <v>3403</v>
      </c>
      <c r="B1289" s="50" t="s">
        <v>1027</v>
      </c>
      <c r="C1289" s="51" t="s">
        <v>1037</v>
      </c>
      <c r="D1289" s="52" t="s">
        <v>3404</v>
      </c>
      <c r="E1289" s="53" t="s">
        <v>3403</v>
      </c>
    </row>
    <row r="1290" spans="1:5" x14ac:dyDescent="0.25">
      <c r="A1290" s="54" t="s">
        <v>3405</v>
      </c>
      <c r="B1290" s="55" t="s">
        <v>1027</v>
      </c>
      <c r="C1290" s="56" t="s">
        <v>1040</v>
      </c>
      <c r="D1290" s="57" t="s">
        <v>3404</v>
      </c>
      <c r="E1290" s="58" t="s">
        <v>3405</v>
      </c>
    </row>
    <row r="1291" spans="1:5" x14ac:dyDescent="0.25">
      <c r="A1291" s="49" t="s">
        <v>3406</v>
      </c>
      <c r="B1291" s="50" t="s">
        <v>1027</v>
      </c>
      <c r="C1291" s="51" t="s">
        <v>1037</v>
      </c>
      <c r="D1291" s="52" t="s">
        <v>3407</v>
      </c>
      <c r="E1291" s="53" t="s">
        <v>3406</v>
      </c>
    </row>
    <row r="1292" spans="1:5" x14ac:dyDescent="0.25">
      <c r="A1292" s="54" t="s">
        <v>3408</v>
      </c>
      <c r="B1292" s="55" t="s">
        <v>1027</v>
      </c>
      <c r="C1292" s="56" t="s">
        <v>1040</v>
      </c>
      <c r="D1292" s="57" t="s">
        <v>3407</v>
      </c>
      <c r="E1292" s="58" t="s">
        <v>3408</v>
      </c>
    </row>
    <row r="1293" spans="1:5" x14ac:dyDescent="0.25">
      <c r="A1293" s="44" t="s">
        <v>3409</v>
      </c>
      <c r="B1293" s="45" t="s">
        <v>1027</v>
      </c>
      <c r="C1293" s="46" t="s">
        <v>1034</v>
      </c>
      <c r="D1293" s="68" t="s">
        <v>3410</v>
      </c>
      <c r="E1293" s="48" t="s">
        <v>3409</v>
      </c>
    </row>
    <row r="1294" spans="1:5" x14ac:dyDescent="0.25">
      <c r="A1294" s="49" t="s">
        <v>3411</v>
      </c>
      <c r="B1294" s="50" t="s">
        <v>1027</v>
      </c>
      <c r="C1294" s="51" t="s">
        <v>1037</v>
      </c>
      <c r="D1294" s="52" t="s">
        <v>3410</v>
      </c>
      <c r="E1294" s="53" t="s">
        <v>3411</v>
      </c>
    </row>
    <row r="1295" spans="1:5" x14ac:dyDescent="0.25">
      <c r="A1295" s="54" t="s">
        <v>3412</v>
      </c>
      <c r="B1295" s="55" t="s">
        <v>1027</v>
      </c>
      <c r="C1295" s="56" t="s">
        <v>1040</v>
      </c>
      <c r="D1295" s="57" t="s">
        <v>3410</v>
      </c>
      <c r="E1295" s="58" t="s">
        <v>3412</v>
      </c>
    </row>
    <row r="1296" spans="1:5" x14ac:dyDescent="0.25">
      <c r="A1296" s="44" t="s">
        <v>3413</v>
      </c>
      <c r="B1296" s="45" t="s">
        <v>1027</v>
      </c>
      <c r="C1296" s="46" t="s">
        <v>1034</v>
      </c>
      <c r="D1296" s="68" t="s">
        <v>3414</v>
      </c>
      <c r="E1296" s="48" t="s">
        <v>3413</v>
      </c>
    </row>
    <row r="1297" spans="1:5" x14ac:dyDescent="0.25">
      <c r="A1297" s="49" t="s">
        <v>3415</v>
      </c>
      <c r="B1297" s="50" t="s">
        <v>1027</v>
      </c>
      <c r="C1297" s="51" t="s">
        <v>1037</v>
      </c>
      <c r="D1297" s="52" t="s">
        <v>3416</v>
      </c>
      <c r="E1297" s="53" t="s">
        <v>3415</v>
      </c>
    </row>
    <row r="1298" spans="1:5" x14ac:dyDescent="0.25">
      <c r="A1298" s="54" t="s">
        <v>3417</v>
      </c>
      <c r="B1298" s="55" t="s">
        <v>1027</v>
      </c>
      <c r="C1298" s="56" t="s">
        <v>1040</v>
      </c>
      <c r="D1298" s="57" t="s">
        <v>3416</v>
      </c>
      <c r="E1298" s="58" t="s">
        <v>3417</v>
      </c>
    </row>
    <row r="1299" spans="1:5" x14ac:dyDescent="0.25">
      <c r="A1299" s="49" t="s">
        <v>3418</v>
      </c>
      <c r="B1299" s="50" t="s">
        <v>1027</v>
      </c>
      <c r="C1299" s="51" t="s">
        <v>1037</v>
      </c>
      <c r="D1299" s="52" t="s">
        <v>3419</v>
      </c>
      <c r="E1299" s="53" t="s">
        <v>3418</v>
      </c>
    </row>
    <row r="1300" spans="1:5" x14ac:dyDescent="0.25">
      <c r="A1300" s="54" t="s">
        <v>3420</v>
      </c>
      <c r="B1300" s="55" t="s">
        <v>1027</v>
      </c>
      <c r="C1300" s="56" t="s">
        <v>1040</v>
      </c>
      <c r="D1300" s="57" t="s">
        <v>3419</v>
      </c>
      <c r="E1300" s="58" t="s">
        <v>3420</v>
      </c>
    </row>
    <row r="1301" spans="1:5" x14ac:dyDescent="0.25">
      <c r="A1301" s="39" t="s">
        <v>3421</v>
      </c>
      <c r="B1301" s="40" t="s">
        <v>1027</v>
      </c>
      <c r="C1301" s="41" t="s">
        <v>1031</v>
      </c>
      <c r="D1301" s="42" t="s">
        <v>3422</v>
      </c>
      <c r="E1301" s="43" t="s">
        <v>3421</v>
      </c>
    </row>
    <row r="1302" spans="1:5" x14ac:dyDescent="0.25">
      <c r="A1302" s="44" t="s">
        <v>3423</v>
      </c>
      <c r="B1302" s="45" t="s">
        <v>1027</v>
      </c>
      <c r="C1302" s="46" t="s">
        <v>1034</v>
      </c>
      <c r="D1302" s="68" t="s">
        <v>3424</v>
      </c>
      <c r="E1302" s="48" t="s">
        <v>3423</v>
      </c>
    </row>
    <row r="1303" spans="1:5" x14ac:dyDescent="0.25">
      <c r="A1303" s="49" t="s">
        <v>3425</v>
      </c>
      <c r="B1303" s="50" t="s">
        <v>1027</v>
      </c>
      <c r="C1303" s="51" t="s">
        <v>1037</v>
      </c>
      <c r="D1303" s="52" t="s">
        <v>3426</v>
      </c>
      <c r="E1303" s="53" t="s">
        <v>3425</v>
      </c>
    </row>
    <row r="1304" spans="1:5" x14ac:dyDescent="0.25">
      <c r="A1304" s="54" t="s">
        <v>3427</v>
      </c>
      <c r="B1304" s="55" t="s">
        <v>1027</v>
      </c>
      <c r="C1304" s="56" t="s">
        <v>1040</v>
      </c>
      <c r="D1304" s="57" t="s">
        <v>3428</v>
      </c>
      <c r="E1304" s="58" t="s">
        <v>3427</v>
      </c>
    </row>
    <row r="1305" spans="1:5" x14ac:dyDescent="0.25">
      <c r="A1305" s="54" t="s">
        <v>3429</v>
      </c>
      <c r="B1305" s="55" t="s">
        <v>1027</v>
      </c>
      <c r="C1305" s="56" t="s">
        <v>1040</v>
      </c>
      <c r="D1305" s="57" t="s">
        <v>3430</v>
      </c>
      <c r="E1305" s="58" t="s">
        <v>3429</v>
      </c>
    </row>
    <row r="1306" spans="1:5" x14ac:dyDescent="0.25">
      <c r="A1306" s="54" t="s">
        <v>3431</v>
      </c>
      <c r="B1306" s="55" t="s">
        <v>1027</v>
      </c>
      <c r="C1306" s="56" t="s">
        <v>1040</v>
      </c>
      <c r="D1306" s="57" t="s">
        <v>3432</v>
      </c>
      <c r="E1306" s="58" t="s">
        <v>3431</v>
      </c>
    </row>
    <row r="1307" spans="1:5" x14ac:dyDescent="0.25">
      <c r="A1307" s="54" t="s">
        <v>3433</v>
      </c>
      <c r="B1307" s="55" t="s">
        <v>1027</v>
      </c>
      <c r="C1307" s="56" t="s">
        <v>1040</v>
      </c>
      <c r="D1307" s="57" t="s">
        <v>3434</v>
      </c>
      <c r="E1307" s="58" t="s">
        <v>3433</v>
      </c>
    </row>
    <row r="1308" spans="1:5" x14ac:dyDescent="0.25">
      <c r="A1308" s="54" t="s">
        <v>3435</v>
      </c>
      <c r="B1308" s="55" t="s">
        <v>1027</v>
      </c>
      <c r="C1308" s="56" t="s">
        <v>1040</v>
      </c>
      <c r="D1308" s="57" t="s">
        <v>3436</v>
      </c>
      <c r="E1308" s="58" t="s">
        <v>3435</v>
      </c>
    </row>
    <row r="1309" spans="1:5" x14ac:dyDescent="0.25">
      <c r="A1309" s="54" t="s">
        <v>3437</v>
      </c>
      <c r="B1309" s="55" t="s">
        <v>1027</v>
      </c>
      <c r="C1309" s="56" t="s">
        <v>1040</v>
      </c>
      <c r="D1309" s="57" t="s">
        <v>3438</v>
      </c>
      <c r="E1309" s="58" t="s">
        <v>3437</v>
      </c>
    </row>
    <row r="1310" spans="1:5" x14ac:dyDescent="0.25">
      <c r="A1310" s="54" t="s">
        <v>3439</v>
      </c>
      <c r="B1310" s="55" t="s">
        <v>1027</v>
      </c>
      <c r="C1310" s="56" t="s">
        <v>1040</v>
      </c>
      <c r="D1310" s="57" t="s">
        <v>3440</v>
      </c>
      <c r="E1310" s="58" t="s">
        <v>3439</v>
      </c>
    </row>
    <row r="1311" spans="1:5" x14ac:dyDescent="0.25">
      <c r="A1311" s="54" t="s">
        <v>3441</v>
      </c>
      <c r="B1311" s="55" t="s">
        <v>1027</v>
      </c>
      <c r="C1311" s="56" t="s">
        <v>1040</v>
      </c>
      <c r="D1311" s="57" t="s">
        <v>3442</v>
      </c>
      <c r="E1311" s="58" t="s">
        <v>3441</v>
      </c>
    </row>
    <row r="1312" spans="1:5" x14ac:dyDescent="0.25">
      <c r="A1312" s="54" t="s">
        <v>3443</v>
      </c>
      <c r="B1312" s="55" t="s">
        <v>1027</v>
      </c>
      <c r="C1312" s="56" t="s">
        <v>1040</v>
      </c>
      <c r="D1312" s="57" t="s">
        <v>3444</v>
      </c>
      <c r="E1312" s="58" t="s">
        <v>3443</v>
      </c>
    </row>
    <row r="1313" spans="1:5" x14ac:dyDescent="0.25">
      <c r="A1313" s="54" t="s">
        <v>3445</v>
      </c>
      <c r="B1313" s="55" t="s">
        <v>1027</v>
      </c>
      <c r="C1313" s="56" t="s">
        <v>1040</v>
      </c>
      <c r="D1313" s="57" t="s">
        <v>3446</v>
      </c>
      <c r="E1313" s="58" t="s">
        <v>3445</v>
      </c>
    </row>
    <row r="1314" spans="1:5" x14ac:dyDescent="0.25">
      <c r="A1314" s="54" t="s">
        <v>3447</v>
      </c>
      <c r="B1314" s="55" t="s">
        <v>1027</v>
      </c>
      <c r="C1314" s="56" t="s">
        <v>1040</v>
      </c>
      <c r="D1314" s="57" t="s">
        <v>3448</v>
      </c>
      <c r="E1314" s="58" t="s">
        <v>3447</v>
      </c>
    </row>
    <row r="1315" spans="1:5" ht="24" x14ac:dyDescent="0.25">
      <c r="A1315" s="54" t="s">
        <v>3449</v>
      </c>
      <c r="B1315" s="55" t="s">
        <v>1027</v>
      </c>
      <c r="C1315" s="56" t="s">
        <v>1040</v>
      </c>
      <c r="D1315" s="57" t="s">
        <v>3450</v>
      </c>
      <c r="E1315" s="58" t="s">
        <v>3449</v>
      </c>
    </row>
    <row r="1316" spans="1:5" x14ac:dyDescent="0.25">
      <c r="A1316" s="54" t="s">
        <v>3451</v>
      </c>
      <c r="B1316" s="55" t="s">
        <v>1027</v>
      </c>
      <c r="C1316" s="56" t="s">
        <v>1040</v>
      </c>
      <c r="D1316" s="57" t="s">
        <v>3452</v>
      </c>
      <c r="E1316" s="58" t="s">
        <v>3451</v>
      </c>
    </row>
    <row r="1317" spans="1:5" x14ac:dyDescent="0.25">
      <c r="A1317" s="49" t="s">
        <v>3453</v>
      </c>
      <c r="B1317" s="50" t="s">
        <v>1027</v>
      </c>
      <c r="C1317" s="51" t="s">
        <v>1037</v>
      </c>
      <c r="D1317" s="52" t="s">
        <v>3454</v>
      </c>
      <c r="E1317" s="53" t="s">
        <v>3453</v>
      </c>
    </row>
    <row r="1318" spans="1:5" x14ac:dyDescent="0.25">
      <c r="A1318" s="54" t="s">
        <v>3455</v>
      </c>
      <c r="B1318" s="55" t="s">
        <v>1027</v>
      </c>
      <c r="C1318" s="56" t="s">
        <v>1040</v>
      </c>
      <c r="D1318" s="57" t="s">
        <v>3456</v>
      </c>
      <c r="E1318" s="58" t="s">
        <v>3455</v>
      </c>
    </row>
    <row r="1319" spans="1:5" x14ac:dyDescent="0.25">
      <c r="A1319" s="54" t="s">
        <v>3457</v>
      </c>
      <c r="B1319" s="55" t="s">
        <v>1027</v>
      </c>
      <c r="C1319" s="56" t="s">
        <v>1040</v>
      </c>
      <c r="D1319" s="57" t="s">
        <v>3458</v>
      </c>
      <c r="E1319" s="58" t="s">
        <v>3457</v>
      </c>
    </row>
    <row r="1320" spans="1:5" x14ac:dyDescent="0.25">
      <c r="A1320" s="54" t="s">
        <v>3459</v>
      </c>
      <c r="B1320" s="55" t="s">
        <v>1027</v>
      </c>
      <c r="C1320" s="56" t="s">
        <v>1040</v>
      </c>
      <c r="D1320" s="57" t="s">
        <v>3460</v>
      </c>
      <c r="E1320" s="58" t="s">
        <v>3459</v>
      </c>
    </row>
    <row r="1321" spans="1:5" x14ac:dyDescent="0.25">
      <c r="A1321" s="54" t="s">
        <v>3461</v>
      </c>
      <c r="B1321" s="55" t="s">
        <v>1027</v>
      </c>
      <c r="C1321" s="56" t="s">
        <v>1040</v>
      </c>
      <c r="D1321" s="57" t="s">
        <v>3462</v>
      </c>
      <c r="E1321" s="58" t="s">
        <v>3461</v>
      </c>
    </row>
    <row r="1322" spans="1:5" x14ac:dyDescent="0.25">
      <c r="A1322" s="54" t="s">
        <v>3463</v>
      </c>
      <c r="B1322" s="55" t="s">
        <v>1027</v>
      </c>
      <c r="C1322" s="56" t="s">
        <v>1040</v>
      </c>
      <c r="D1322" s="57" t="s">
        <v>3464</v>
      </c>
      <c r="E1322" s="58" t="s">
        <v>3463</v>
      </c>
    </row>
    <row r="1323" spans="1:5" x14ac:dyDescent="0.25">
      <c r="A1323" s="54" t="s">
        <v>3465</v>
      </c>
      <c r="B1323" s="55" t="s">
        <v>1027</v>
      </c>
      <c r="C1323" s="56" t="s">
        <v>1040</v>
      </c>
      <c r="D1323" s="57" t="s">
        <v>3466</v>
      </c>
      <c r="E1323" s="58" t="s">
        <v>3465</v>
      </c>
    </row>
    <row r="1324" spans="1:5" x14ac:dyDescent="0.25">
      <c r="A1324" s="54" t="s">
        <v>3467</v>
      </c>
      <c r="B1324" s="55" t="s">
        <v>1027</v>
      </c>
      <c r="C1324" s="56" t="s">
        <v>1040</v>
      </c>
      <c r="D1324" s="57" t="s">
        <v>3468</v>
      </c>
      <c r="E1324" s="58" t="s">
        <v>3467</v>
      </c>
    </row>
    <row r="1325" spans="1:5" x14ac:dyDescent="0.25">
      <c r="A1325" s="54" t="s">
        <v>3469</v>
      </c>
      <c r="B1325" s="55" t="s">
        <v>1027</v>
      </c>
      <c r="C1325" s="56" t="s">
        <v>1040</v>
      </c>
      <c r="D1325" s="57" t="s">
        <v>3470</v>
      </c>
      <c r="E1325" s="58" t="s">
        <v>3469</v>
      </c>
    </row>
    <row r="1326" spans="1:5" ht="24" x14ac:dyDescent="0.25">
      <c r="A1326" s="54" t="s">
        <v>3471</v>
      </c>
      <c r="B1326" s="55" t="s">
        <v>1027</v>
      </c>
      <c r="C1326" s="56" t="s">
        <v>1040</v>
      </c>
      <c r="D1326" s="57" t="s">
        <v>3472</v>
      </c>
      <c r="E1326" s="58" t="s">
        <v>3471</v>
      </c>
    </row>
    <row r="1327" spans="1:5" x14ac:dyDescent="0.25">
      <c r="A1327" s="54" t="s">
        <v>3473</v>
      </c>
      <c r="B1327" s="55" t="s">
        <v>1027</v>
      </c>
      <c r="C1327" s="56" t="s">
        <v>1040</v>
      </c>
      <c r="D1327" s="57" t="s">
        <v>3474</v>
      </c>
      <c r="E1327" s="58" t="s">
        <v>3473</v>
      </c>
    </row>
    <row r="1328" spans="1:5" x14ac:dyDescent="0.25">
      <c r="A1328" s="54" t="s">
        <v>3475</v>
      </c>
      <c r="B1328" s="55" t="s">
        <v>1027</v>
      </c>
      <c r="C1328" s="56" t="s">
        <v>1040</v>
      </c>
      <c r="D1328" s="57" t="s">
        <v>3476</v>
      </c>
      <c r="E1328" s="58" t="s">
        <v>3475</v>
      </c>
    </row>
    <row r="1329" spans="1:5" ht="24" x14ac:dyDescent="0.25">
      <c r="A1329" s="54" t="s">
        <v>3477</v>
      </c>
      <c r="B1329" s="55" t="s">
        <v>1027</v>
      </c>
      <c r="C1329" s="56" t="s">
        <v>1040</v>
      </c>
      <c r="D1329" s="57" t="s">
        <v>3478</v>
      </c>
      <c r="E1329" s="58" t="s">
        <v>3477</v>
      </c>
    </row>
    <row r="1330" spans="1:5" x14ac:dyDescent="0.25">
      <c r="A1330" s="54" t="s">
        <v>3479</v>
      </c>
      <c r="B1330" s="55" t="s">
        <v>1027</v>
      </c>
      <c r="C1330" s="56" t="s">
        <v>1040</v>
      </c>
      <c r="D1330" s="57" t="s">
        <v>3480</v>
      </c>
      <c r="E1330" s="58" t="s">
        <v>3479</v>
      </c>
    </row>
    <row r="1331" spans="1:5" x14ac:dyDescent="0.25">
      <c r="A1331" s="54" t="s">
        <v>3481</v>
      </c>
      <c r="B1331" s="55" t="s">
        <v>1027</v>
      </c>
      <c r="C1331" s="56" t="s">
        <v>1040</v>
      </c>
      <c r="D1331" s="57" t="s">
        <v>3482</v>
      </c>
      <c r="E1331" s="58" t="s">
        <v>3481</v>
      </c>
    </row>
    <row r="1332" spans="1:5" x14ac:dyDescent="0.25">
      <c r="A1332" s="54" t="s">
        <v>3483</v>
      </c>
      <c r="B1332" s="55" t="s">
        <v>1027</v>
      </c>
      <c r="C1332" s="56" t="s">
        <v>1040</v>
      </c>
      <c r="D1332" s="57" t="s">
        <v>3484</v>
      </c>
      <c r="E1332" s="58" t="s">
        <v>3483</v>
      </c>
    </row>
    <row r="1333" spans="1:5" x14ac:dyDescent="0.25">
      <c r="A1333" s="54" t="s">
        <v>3485</v>
      </c>
      <c r="B1333" s="55" t="s">
        <v>1027</v>
      </c>
      <c r="C1333" s="56" t="s">
        <v>1040</v>
      </c>
      <c r="D1333" s="57" t="s">
        <v>3486</v>
      </c>
      <c r="E1333" s="58" t="s">
        <v>3485</v>
      </c>
    </row>
    <row r="1334" spans="1:5" x14ac:dyDescent="0.25">
      <c r="A1334" s="54" t="s">
        <v>3487</v>
      </c>
      <c r="B1334" s="55" t="s">
        <v>1027</v>
      </c>
      <c r="C1334" s="56" t="s">
        <v>1040</v>
      </c>
      <c r="D1334" s="57" t="s">
        <v>3488</v>
      </c>
      <c r="E1334" s="58" t="s">
        <v>3487</v>
      </c>
    </row>
    <row r="1335" spans="1:5" x14ac:dyDescent="0.25">
      <c r="A1335" s="54" t="s">
        <v>3489</v>
      </c>
      <c r="B1335" s="55" t="s">
        <v>1027</v>
      </c>
      <c r="C1335" s="56" t="s">
        <v>1040</v>
      </c>
      <c r="D1335" s="57" t="s">
        <v>3490</v>
      </c>
      <c r="E1335" s="58" t="s">
        <v>3489</v>
      </c>
    </row>
    <row r="1336" spans="1:5" ht="24" x14ac:dyDescent="0.25">
      <c r="A1336" s="54" t="s">
        <v>3491</v>
      </c>
      <c r="B1336" s="55" t="s">
        <v>1027</v>
      </c>
      <c r="C1336" s="56" t="s">
        <v>1040</v>
      </c>
      <c r="D1336" s="57" t="s">
        <v>3492</v>
      </c>
      <c r="E1336" s="58" t="s">
        <v>3491</v>
      </c>
    </row>
    <row r="1337" spans="1:5" x14ac:dyDescent="0.25">
      <c r="A1337" s="54" t="s">
        <v>3493</v>
      </c>
      <c r="B1337" s="55" t="s">
        <v>1027</v>
      </c>
      <c r="C1337" s="56" t="s">
        <v>1040</v>
      </c>
      <c r="D1337" s="57" t="s">
        <v>3494</v>
      </c>
      <c r="E1337" s="58" t="s">
        <v>3493</v>
      </c>
    </row>
    <row r="1338" spans="1:5" x14ac:dyDescent="0.25">
      <c r="A1338" s="49" t="s">
        <v>3495</v>
      </c>
      <c r="B1338" s="50" t="s">
        <v>1027</v>
      </c>
      <c r="C1338" s="51" t="s">
        <v>1037</v>
      </c>
      <c r="D1338" s="52" t="s">
        <v>3496</v>
      </c>
      <c r="E1338" s="53" t="s">
        <v>3495</v>
      </c>
    </row>
    <row r="1339" spans="1:5" x14ac:dyDescent="0.25">
      <c r="A1339" s="54" t="s">
        <v>3497</v>
      </c>
      <c r="B1339" s="55" t="s">
        <v>1027</v>
      </c>
      <c r="C1339" s="56" t="s">
        <v>1040</v>
      </c>
      <c r="D1339" s="57" t="s">
        <v>3498</v>
      </c>
      <c r="E1339" s="58" t="s">
        <v>3497</v>
      </c>
    </row>
    <row r="1340" spans="1:5" x14ac:dyDescent="0.25">
      <c r="A1340" s="54" t="s">
        <v>3499</v>
      </c>
      <c r="B1340" s="55" t="s">
        <v>1027</v>
      </c>
      <c r="C1340" s="56" t="s">
        <v>1040</v>
      </c>
      <c r="D1340" s="57" t="s">
        <v>3500</v>
      </c>
      <c r="E1340" s="58" t="s">
        <v>3499</v>
      </c>
    </row>
    <row r="1341" spans="1:5" x14ac:dyDescent="0.25">
      <c r="A1341" s="54" t="s">
        <v>3501</v>
      </c>
      <c r="B1341" s="55" t="s">
        <v>1027</v>
      </c>
      <c r="C1341" s="56" t="s">
        <v>1040</v>
      </c>
      <c r="D1341" s="57" t="s">
        <v>3502</v>
      </c>
      <c r="E1341" s="58" t="s">
        <v>3501</v>
      </c>
    </row>
    <row r="1342" spans="1:5" x14ac:dyDescent="0.25">
      <c r="A1342" s="44" t="s">
        <v>3503</v>
      </c>
      <c r="B1342" s="45" t="s">
        <v>1027</v>
      </c>
      <c r="C1342" s="46" t="s">
        <v>1034</v>
      </c>
      <c r="D1342" s="47" t="s">
        <v>3504</v>
      </c>
      <c r="E1342" s="48" t="s">
        <v>3503</v>
      </c>
    </row>
    <row r="1343" spans="1:5" x14ac:dyDescent="0.25">
      <c r="A1343" s="49" t="s">
        <v>3505</v>
      </c>
      <c r="B1343" s="50" t="s">
        <v>1027</v>
      </c>
      <c r="C1343" s="51" t="s">
        <v>1037</v>
      </c>
      <c r="D1343" s="52" t="s">
        <v>3504</v>
      </c>
      <c r="E1343" s="53" t="s">
        <v>3505</v>
      </c>
    </row>
    <row r="1344" spans="1:5" x14ac:dyDescent="0.25">
      <c r="A1344" s="49" t="s">
        <v>3506</v>
      </c>
      <c r="B1344" s="50" t="s">
        <v>1027</v>
      </c>
      <c r="C1344" s="51" t="s">
        <v>1040</v>
      </c>
      <c r="D1344" s="52" t="s">
        <v>3504</v>
      </c>
      <c r="E1344" s="53" t="s">
        <v>3506</v>
      </c>
    </row>
    <row r="1345" spans="1:5" x14ac:dyDescent="0.25">
      <c r="A1345" s="44" t="s">
        <v>3507</v>
      </c>
      <c r="B1345" s="45" t="s">
        <v>1027</v>
      </c>
      <c r="C1345" s="46" t="s">
        <v>1034</v>
      </c>
      <c r="D1345" s="47" t="s">
        <v>3508</v>
      </c>
      <c r="E1345" s="48" t="s">
        <v>3507</v>
      </c>
    </row>
    <row r="1346" spans="1:5" x14ac:dyDescent="0.25">
      <c r="A1346" s="49" t="s">
        <v>3509</v>
      </c>
      <c r="B1346" s="50" t="s">
        <v>1027</v>
      </c>
      <c r="C1346" s="51" t="s">
        <v>1037</v>
      </c>
      <c r="D1346" s="52" t="s">
        <v>3510</v>
      </c>
      <c r="E1346" s="53" t="s">
        <v>3509</v>
      </c>
    </row>
    <row r="1347" spans="1:5" x14ac:dyDescent="0.25">
      <c r="A1347" s="49" t="s">
        <v>3511</v>
      </c>
      <c r="B1347" s="50" t="s">
        <v>1027</v>
      </c>
      <c r="C1347" s="51" t="s">
        <v>1040</v>
      </c>
      <c r="D1347" s="52" t="s">
        <v>3510</v>
      </c>
      <c r="E1347" s="53" t="s">
        <v>3511</v>
      </c>
    </row>
    <row r="1348" spans="1:5" x14ac:dyDescent="0.25">
      <c r="A1348" s="49" t="s">
        <v>3512</v>
      </c>
      <c r="B1348" s="50" t="s">
        <v>1027</v>
      </c>
      <c r="C1348" s="51" t="s">
        <v>1037</v>
      </c>
      <c r="D1348" s="52" t="s">
        <v>3513</v>
      </c>
      <c r="E1348" s="53" t="s">
        <v>3512</v>
      </c>
    </row>
    <row r="1349" spans="1:5" x14ac:dyDescent="0.25">
      <c r="A1349" s="49" t="s">
        <v>3514</v>
      </c>
      <c r="B1349" s="50" t="s">
        <v>1027</v>
      </c>
      <c r="C1349" s="51" t="s">
        <v>1040</v>
      </c>
      <c r="D1349" s="52" t="s">
        <v>3513</v>
      </c>
      <c r="E1349" s="53" t="s">
        <v>3514</v>
      </c>
    </row>
    <row r="1350" spans="1:5" x14ac:dyDescent="0.25">
      <c r="A1350" s="49" t="s">
        <v>3515</v>
      </c>
      <c r="B1350" s="50" t="s">
        <v>1027</v>
      </c>
      <c r="C1350" s="51" t="s">
        <v>1037</v>
      </c>
      <c r="D1350" s="52" t="s">
        <v>3516</v>
      </c>
      <c r="E1350" s="53" t="s">
        <v>3515</v>
      </c>
    </row>
    <row r="1351" spans="1:5" x14ac:dyDescent="0.25">
      <c r="A1351" s="49" t="s">
        <v>3517</v>
      </c>
      <c r="B1351" s="50" t="s">
        <v>1027</v>
      </c>
      <c r="C1351" s="51" t="s">
        <v>1040</v>
      </c>
      <c r="D1351" s="52" t="s">
        <v>3516</v>
      </c>
      <c r="E1351" s="53" t="s">
        <v>3517</v>
      </c>
    </row>
    <row r="1352" spans="1:5" x14ac:dyDescent="0.25">
      <c r="A1352" s="49" t="s">
        <v>3518</v>
      </c>
      <c r="B1352" s="50" t="s">
        <v>1027</v>
      </c>
      <c r="C1352" s="51" t="s">
        <v>1037</v>
      </c>
      <c r="D1352" s="52" t="s">
        <v>3519</v>
      </c>
      <c r="E1352" s="53" t="s">
        <v>3518</v>
      </c>
    </row>
    <row r="1353" spans="1:5" x14ac:dyDescent="0.25">
      <c r="A1353" s="49" t="s">
        <v>3520</v>
      </c>
      <c r="B1353" s="50" t="s">
        <v>1027</v>
      </c>
      <c r="C1353" s="51" t="s">
        <v>1040</v>
      </c>
      <c r="D1353" s="52" t="s">
        <v>3519</v>
      </c>
      <c r="E1353" s="53" t="s">
        <v>3520</v>
      </c>
    </row>
    <row r="1354" spans="1:5" x14ac:dyDescent="0.25">
      <c r="A1354" s="44" t="s">
        <v>3521</v>
      </c>
      <c r="B1354" s="45" t="s">
        <v>1027</v>
      </c>
      <c r="C1354" s="46" t="s">
        <v>1034</v>
      </c>
      <c r="D1354" s="68" t="s">
        <v>3522</v>
      </c>
      <c r="E1354" s="48" t="s">
        <v>3521</v>
      </c>
    </row>
    <row r="1355" spans="1:5" x14ac:dyDescent="0.25">
      <c r="A1355" s="49" t="s">
        <v>3523</v>
      </c>
      <c r="B1355" s="50" t="s">
        <v>1027</v>
      </c>
      <c r="C1355" s="51" t="s">
        <v>1037</v>
      </c>
      <c r="D1355" s="52" t="s">
        <v>3522</v>
      </c>
      <c r="E1355" s="53" t="s">
        <v>3523</v>
      </c>
    </row>
    <row r="1356" spans="1:5" x14ac:dyDescent="0.25">
      <c r="A1356" s="49" t="s">
        <v>3524</v>
      </c>
      <c r="B1356" s="50" t="s">
        <v>1027</v>
      </c>
      <c r="C1356" s="51" t="s">
        <v>1040</v>
      </c>
      <c r="D1356" s="52" t="s">
        <v>3522</v>
      </c>
      <c r="E1356" s="53" t="s">
        <v>3524</v>
      </c>
    </row>
    <row r="1357" spans="1:5" x14ac:dyDescent="0.25">
      <c r="A1357" s="44" t="s">
        <v>3525</v>
      </c>
      <c r="B1357" s="45" t="s">
        <v>1027</v>
      </c>
      <c r="C1357" s="46" t="s">
        <v>1034</v>
      </c>
      <c r="D1357" s="68" t="s">
        <v>3526</v>
      </c>
      <c r="E1357" s="48" t="s">
        <v>3525</v>
      </c>
    </row>
    <row r="1358" spans="1:5" x14ac:dyDescent="0.25">
      <c r="A1358" s="49" t="s">
        <v>3527</v>
      </c>
      <c r="B1358" s="50" t="s">
        <v>1027</v>
      </c>
      <c r="C1358" s="51" t="s">
        <v>1037</v>
      </c>
      <c r="D1358" s="52" t="s">
        <v>3528</v>
      </c>
      <c r="E1358" s="53" t="s">
        <v>3527</v>
      </c>
    </row>
    <row r="1359" spans="1:5" x14ac:dyDescent="0.25">
      <c r="A1359" s="49" t="s">
        <v>3529</v>
      </c>
      <c r="B1359" s="50" t="s">
        <v>1027</v>
      </c>
      <c r="C1359" s="51" t="s">
        <v>1040</v>
      </c>
      <c r="D1359" s="52" t="s">
        <v>3528</v>
      </c>
      <c r="E1359" s="53" t="s">
        <v>3529</v>
      </c>
    </row>
    <row r="1360" spans="1:5" x14ac:dyDescent="0.25">
      <c r="A1360" s="49" t="s">
        <v>3530</v>
      </c>
      <c r="B1360" s="50" t="s">
        <v>1027</v>
      </c>
      <c r="C1360" s="51" t="s">
        <v>1037</v>
      </c>
      <c r="D1360" s="52" t="s">
        <v>3531</v>
      </c>
      <c r="E1360" s="53" t="s">
        <v>3530</v>
      </c>
    </row>
    <row r="1361" spans="1:5" x14ac:dyDescent="0.25">
      <c r="A1361" s="49" t="s">
        <v>3532</v>
      </c>
      <c r="B1361" s="50" t="s">
        <v>1027</v>
      </c>
      <c r="C1361" s="51" t="s">
        <v>1040</v>
      </c>
      <c r="D1361" s="52" t="s">
        <v>3531</v>
      </c>
      <c r="E1361" s="53" t="s">
        <v>3532</v>
      </c>
    </row>
    <row r="1362" spans="1:5" x14ac:dyDescent="0.25">
      <c r="A1362" s="44" t="s">
        <v>3533</v>
      </c>
      <c r="B1362" s="45" t="s">
        <v>1027</v>
      </c>
      <c r="C1362" s="46" t="s">
        <v>1034</v>
      </c>
      <c r="D1362" s="68" t="s">
        <v>3534</v>
      </c>
      <c r="E1362" s="48" t="s">
        <v>3533</v>
      </c>
    </row>
    <row r="1363" spans="1:5" x14ac:dyDescent="0.25">
      <c r="A1363" s="49" t="s">
        <v>3535</v>
      </c>
      <c r="B1363" s="50" t="s">
        <v>1027</v>
      </c>
      <c r="C1363" s="51" t="s">
        <v>1037</v>
      </c>
      <c r="D1363" s="52" t="s">
        <v>3534</v>
      </c>
      <c r="E1363" s="53" t="s">
        <v>3535</v>
      </c>
    </row>
    <row r="1364" spans="1:5" x14ac:dyDescent="0.25">
      <c r="A1364" s="49" t="s">
        <v>3536</v>
      </c>
      <c r="B1364" s="50" t="s">
        <v>1027</v>
      </c>
      <c r="C1364" s="51" t="s">
        <v>1040</v>
      </c>
      <c r="D1364" s="52" t="s">
        <v>3534</v>
      </c>
      <c r="E1364" s="53" t="s">
        <v>3536</v>
      </c>
    </row>
    <row r="1365" spans="1:5" x14ac:dyDescent="0.25">
      <c r="A1365" s="44" t="s">
        <v>3537</v>
      </c>
      <c r="B1365" s="45" t="s">
        <v>1027</v>
      </c>
      <c r="C1365" s="46" t="s">
        <v>1034</v>
      </c>
      <c r="D1365" s="47" t="s">
        <v>3538</v>
      </c>
      <c r="E1365" s="48" t="s">
        <v>3537</v>
      </c>
    </row>
    <row r="1366" spans="1:5" x14ac:dyDescent="0.25">
      <c r="A1366" s="49" t="s">
        <v>3539</v>
      </c>
      <c r="B1366" s="50" t="s">
        <v>1027</v>
      </c>
      <c r="C1366" s="51" t="s">
        <v>1037</v>
      </c>
      <c r="D1366" s="52" t="s">
        <v>3538</v>
      </c>
      <c r="E1366" s="53" t="s">
        <v>3539</v>
      </c>
    </row>
    <row r="1367" spans="1:5" x14ac:dyDescent="0.25">
      <c r="A1367" s="49" t="s">
        <v>3540</v>
      </c>
      <c r="B1367" s="50" t="s">
        <v>1027</v>
      </c>
      <c r="C1367" s="51" t="s">
        <v>1040</v>
      </c>
      <c r="D1367" s="52" t="s">
        <v>3538</v>
      </c>
      <c r="E1367" s="53" t="s">
        <v>3540</v>
      </c>
    </row>
    <row r="1368" spans="1:5" x14ac:dyDescent="0.25">
      <c r="A1368" s="44" t="s">
        <v>3541</v>
      </c>
      <c r="B1368" s="45" t="s">
        <v>1027</v>
      </c>
      <c r="C1368" s="46" t="s">
        <v>1034</v>
      </c>
      <c r="D1368" s="68" t="s">
        <v>3542</v>
      </c>
      <c r="E1368" s="48" t="s">
        <v>3541</v>
      </c>
    </row>
    <row r="1369" spans="1:5" x14ac:dyDescent="0.25">
      <c r="A1369" s="49" t="s">
        <v>3543</v>
      </c>
      <c r="B1369" s="50" t="s">
        <v>1027</v>
      </c>
      <c r="C1369" s="51" t="s">
        <v>1037</v>
      </c>
      <c r="D1369" s="52" t="s">
        <v>3542</v>
      </c>
      <c r="E1369" s="53" t="s">
        <v>3543</v>
      </c>
    </row>
    <row r="1370" spans="1:5" x14ac:dyDescent="0.25">
      <c r="A1370" s="49" t="s">
        <v>3544</v>
      </c>
      <c r="B1370" s="50" t="s">
        <v>1027</v>
      </c>
      <c r="C1370" s="51" t="s">
        <v>1040</v>
      </c>
      <c r="D1370" s="52" t="s">
        <v>3545</v>
      </c>
      <c r="E1370" s="53" t="s">
        <v>3544</v>
      </c>
    </row>
    <row r="1371" spans="1:5" x14ac:dyDescent="0.25">
      <c r="A1371" s="49" t="s">
        <v>3546</v>
      </c>
      <c r="B1371" s="50" t="s">
        <v>1027</v>
      </c>
      <c r="C1371" s="51" t="s">
        <v>1040</v>
      </c>
      <c r="D1371" s="52" t="s">
        <v>3547</v>
      </c>
      <c r="E1371" s="53" t="s">
        <v>3546</v>
      </c>
    </row>
    <row r="1372" spans="1:5" ht="17.25" x14ac:dyDescent="0.25">
      <c r="A1372" s="34" t="s">
        <v>3548</v>
      </c>
      <c r="B1372" s="35" t="s">
        <v>1027</v>
      </c>
      <c r="C1372" s="36" t="s">
        <v>1028</v>
      </c>
      <c r="D1372" s="74" t="s">
        <v>3549</v>
      </c>
      <c r="E1372" s="38" t="s">
        <v>3548</v>
      </c>
    </row>
    <row r="1373" spans="1:5" x14ac:dyDescent="0.25">
      <c r="A1373" s="39" t="s">
        <v>3550</v>
      </c>
      <c r="B1373" s="40" t="s">
        <v>1027</v>
      </c>
      <c r="C1373" s="41" t="s">
        <v>1031</v>
      </c>
      <c r="D1373" s="42" t="s">
        <v>3551</v>
      </c>
      <c r="E1373" s="43" t="s">
        <v>3550</v>
      </c>
    </row>
    <row r="1374" spans="1:5" x14ac:dyDescent="0.25">
      <c r="A1374" s="44" t="s">
        <v>3552</v>
      </c>
      <c r="B1374" s="45" t="s">
        <v>1027</v>
      </c>
      <c r="C1374" s="46" t="s">
        <v>1034</v>
      </c>
      <c r="D1374" s="47" t="s">
        <v>3553</v>
      </c>
      <c r="E1374" s="48" t="s">
        <v>3552</v>
      </c>
    </row>
    <row r="1375" spans="1:5" x14ac:dyDescent="0.25">
      <c r="A1375" s="49" t="s">
        <v>3554</v>
      </c>
      <c r="B1375" s="50" t="s">
        <v>1027</v>
      </c>
      <c r="C1375" s="51" t="s">
        <v>1037</v>
      </c>
      <c r="D1375" s="52" t="s">
        <v>3555</v>
      </c>
      <c r="E1375" s="53" t="s">
        <v>3554</v>
      </c>
    </row>
    <row r="1376" spans="1:5" x14ac:dyDescent="0.25">
      <c r="A1376" s="54" t="s">
        <v>3556</v>
      </c>
      <c r="B1376" s="55" t="s">
        <v>1027</v>
      </c>
      <c r="C1376" s="56" t="s">
        <v>1040</v>
      </c>
      <c r="D1376" s="57" t="s">
        <v>3557</v>
      </c>
      <c r="E1376" s="58" t="s">
        <v>3556</v>
      </c>
    </row>
    <row r="1377" spans="1:5" x14ac:dyDescent="0.25">
      <c r="A1377" s="54" t="s">
        <v>3558</v>
      </c>
      <c r="B1377" s="55" t="s">
        <v>1027</v>
      </c>
      <c r="C1377" s="56" t="s">
        <v>1040</v>
      </c>
      <c r="D1377" s="57" t="s">
        <v>3559</v>
      </c>
      <c r="E1377" s="58" t="s">
        <v>3558</v>
      </c>
    </row>
    <row r="1378" spans="1:5" x14ac:dyDescent="0.25">
      <c r="A1378" s="49" t="s">
        <v>3560</v>
      </c>
      <c r="B1378" s="50" t="s">
        <v>1027</v>
      </c>
      <c r="C1378" s="51" t="s">
        <v>1037</v>
      </c>
      <c r="D1378" s="52" t="s">
        <v>3561</v>
      </c>
      <c r="E1378" s="53" t="s">
        <v>3560</v>
      </c>
    </row>
    <row r="1379" spans="1:5" x14ac:dyDescent="0.25">
      <c r="A1379" s="54" t="s">
        <v>3562</v>
      </c>
      <c r="B1379" s="55" t="s">
        <v>1027</v>
      </c>
      <c r="C1379" s="56" t="s">
        <v>1040</v>
      </c>
      <c r="D1379" s="57" t="s">
        <v>3563</v>
      </c>
      <c r="E1379" s="58" t="s">
        <v>3562</v>
      </c>
    </row>
    <row r="1380" spans="1:5" x14ac:dyDescent="0.25">
      <c r="A1380" s="54" t="s">
        <v>3564</v>
      </c>
      <c r="B1380" s="55" t="s">
        <v>1027</v>
      </c>
      <c r="C1380" s="56" t="s">
        <v>1040</v>
      </c>
      <c r="D1380" s="57" t="s">
        <v>3565</v>
      </c>
      <c r="E1380" s="58" t="s">
        <v>3564</v>
      </c>
    </row>
    <row r="1381" spans="1:5" x14ac:dyDescent="0.25">
      <c r="A1381" s="44" t="s">
        <v>3566</v>
      </c>
      <c r="B1381" s="45" t="s">
        <v>1027</v>
      </c>
      <c r="C1381" s="46" t="s">
        <v>1034</v>
      </c>
      <c r="D1381" s="47" t="s">
        <v>3567</v>
      </c>
      <c r="E1381" s="48" t="s">
        <v>3566</v>
      </c>
    </row>
    <row r="1382" spans="1:5" x14ac:dyDescent="0.25">
      <c r="A1382" s="49" t="s">
        <v>3568</v>
      </c>
      <c r="B1382" s="50" t="s">
        <v>1027</v>
      </c>
      <c r="C1382" s="51" t="s">
        <v>1037</v>
      </c>
      <c r="D1382" s="52" t="s">
        <v>3569</v>
      </c>
      <c r="E1382" s="53" t="s">
        <v>3568</v>
      </c>
    </row>
    <row r="1383" spans="1:5" x14ac:dyDescent="0.25">
      <c r="A1383" s="54" t="s">
        <v>3570</v>
      </c>
      <c r="B1383" s="55" t="s">
        <v>1027</v>
      </c>
      <c r="C1383" s="56" t="s">
        <v>1040</v>
      </c>
      <c r="D1383" s="57" t="s">
        <v>3571</v>
      </c>
      <c r="E1383" s="58" t="s">
        <v>3570</v>
      </c>
    </row>
    <row r="1384" spans="1:5" x14ac:dyDescent="0.25">
      <c r="A1384" s="54" t="s">
        <v>3572</v>
      </c>
      <c r="B1384" s="55" t="s">
        <v>1027</v>
      </c>
      <c r="C1384" s="56" t="s">
        <v>1040</v>
      </c>
      <c r="D1384" s="57" t="s">
        <v>3573</v>
      </c>
      <c r="E1384" s="58" t="s">
        <v>3572</v>
      </c>
    </row>
    <row r="1385" spans="1:5" x14ac:dyDescent="0.25">
      <c r="A1385" s="49" t="s">
        <v>3574</v>
      </c>
      <c r="B1385" s="50" t="s">
        <v>1027</v>
      </c>
      <c r="C1385" s="51" t="s">
        <v>1037</v>
      </c>
      <c r="D1385" s="52" t="s">
        <v>3575</v>
      </c>
      <c r="E1385" s="53" t="s">
        <v>3574</v>
      </c>
    </row>
    <row r="1386" spans="1:5" x14ac:dyDescent="0.25">
      <c r="A1386" s="54" t="s">
        <v>3576</v>
      </c>
      <c r="B1386" s="55" t="s">
        <v>1027</v>
      </c>
      <c r="C1386" s="56" t="s">
        <v>1040</v>
      </c>
      <c r="D1386" s="57" t="s">
        <v>3577</v>
      </c>
      <c r="E1386" s="58" t="s">
        <v>3576</v>
      </c>
    </row>
    <row r="1387" spans="1:5" x14ac:dyDescent="0.25">
      <c r="A1387" s="54" t="s">
        <v>3578</v>
      </c>
      <c r="B1387" s="55" t="s">
        <v>1027</v>
      </c>
      <c r="C1387" s="56" t="s">
        <v>1040</v>
      </c>
      <c r="D1387" s="57" t="s">
        <v>3579</v>
      </c>
      <c r="E1387" s="58" t="s">
        <v>3578</v>
      </c>
    </row>
    <row r="1388" spans="1:5" x14ac:dyDescent="0.25">
      <c r="A1388" s="39" t="s">
        <v>3580</v>
      </c>
      <c r="B1388" s="40" t="s">
        <v>1027</v>
      </c>
      <c r="C1388" s="41" t="s">
        <v>1031</v>
      </c>
      <c r="D1388" s="42" t="s">
        <v>3581</v>
      </c>
      <c r="E1388" s="43" t="s">
        <v>3580</v>
      </c>
    </row>
    <row r="1389" spans="1:5" x14ac:dyDescent="0.25">
      <c r="A1389" s="44" t="s">
        <v>3582</v>
      </c>
      <c r="B1389" s="45" t="s">
        <v>1027</v>
      </c>
      <c r="C1389" s="46" t="s">
        <v>1034</v>
      </c>
      <c r="D1389" s="47" t="s">
        <v>3583</v>
      </c>
      <c r="E1389" s="48" t="s">
        <v>3582</v>
      </c>
    </row>
    <row r="1390" spans="1:5" x14ac:dyDescent="0.25">
      <c r="A1390" s="49" t="s">
        <v>3584</v>
      </c>
      <c r="B1390" s="50" t="s">
        <v>1027</v>
      </c>
      <c r="C1390" s="51" t="s">
        <v>1037</v>
      </c>
      <c r="D1390" s="52" t="s">
        <v>3585</v>
      </c>
      <c r="E1390" s="53" t="s">
        <v>3584</v>
      </c>
    </row>
    <row r="1391" spans="1:5" x14ac:dyDescent="0.25">
      <c r="A1391" s="54" t="s">
        <v>3586</v>
      </c>
      <c r="B1391" s="55" t="s">
        <v>1027</v>
      </c>
      <c r="C1391" s="56" t="s">
        <v>1040</v>
      </c>
      <c r="D1391" s="57" t="s">
        <v>3587</v>
      </c>
      <c r="E1391" s="58" t="s">
        <v>3586</v>
      </c>
    </row>
    <row r="1392" spans="1:5" x14ac:dyDescent="0.25">
      <c r="A1392" s="54" t="s">
        <v>3588</v>
      </c>
      <c r="B1392" s="55" t="s">
        <v>1027</v>
      </c>
      <c r="C1392" s="56" t="s">
        <v>1040</v>
      </c>
      <c r="D1392" s="57" t="s">
        <v>3589</v>
      </c>
      <c r="E1392" s="58" t="s">
        <v>3588</v>
      </c>
    </row>
    <row r="1393" spans="1:5" x14ac:dyDescent="0.25">
      <c r="A1393" s="54" t="s">
        <v>3590</v>
      </c>
      <c r="B1393" s="55" t="s">
        <v>1027</v>
      </c>
      <c r="C1393" s="56" t="s">
        <v>1040</v>
      </c>
      <c r="D1393" s="57" t="s">
        <v>3591</v>
      </c>
      <c r="E1393" s="58" t="s">
        <v>3590</v>
      </c>
    </row>
    <row r="1394" spans="1:5" x14ac:dyDescent="0.25">
      <c r="A1394" s="54" t="s">
        <v>3592</v>
      </c>
      <c r="B1394" s="55" t="s">
        <v>1027</v>
      </c>
      <c r="C1394" s="56" t="s">
        <v>1040</v>
      </c>
      <c r="D1394" s="57" t="s">
        <v>3593</v>
      </c>
      <c r="E1394" s="58" t="s">
        <v>3592</v>
      </c>
    </row>
    <row r="1395" spans="1:5" x14ac:dyDescent="0.25">
      <c r="A1395" s="54" t="s">
        <v>3594</v>
      </c>
      <c r="B1395" s="55" t="s">
        <v>1027</v>
      </c>
      <c r="C1395" s="56" t="s">
        <v>1040</v>
      </c>
      <c r="D1395" s="57" t="s">
        <v>3595</v>
      </c>
      <c r="E1395" s="58" t="s">
        <v>3594</v>
      </c>
    </row>
    <row r="1396" spans="1:5" x14ac:dyDescent="0.25">
      <c r="A1396" s="54" t="s">
        <v>3596</v>
      </c>
      <c r="B1396" s="55" t="s">
        <v>1027</v>
      </c>
      <c r="C1396" s="56" t="s">
        <v>1040</v>
      </c>
      <c r="D1396" s="57" t="s">
        <v>3597</v>
      </c>
      <c r="E1396" s="58" t="s">
        <v>3596</v>
      </c>
    </row>
    <row r="1397" spans="1:5" x14ac:dyDescent="0.25">
      <c r="A1397" s="54" t="s">
        <v>3598</v>
      </c>
      <c r="B1397" s="55" t="s">
        <v>1027</v>
      </c>
      <c r="C1397" s="56" t="s">
        <v>1040</v>
      </c>
      <c r="D1397" s="57" t="s">
        <v>3599</v>
      </c>
      <c r="E1397" s="58" t="s">
        <v>3598</v>
      </c>
    </row>
    <row r="1398" spans="1:5" x14ac:dyDescent="0.25">
      <c r="A1398" s="54" t="s">
        <v>3600</v>
      </c>
      <c r="B1398" s="55" t="s">
        <v>1027</v>
      </c>
      <c r="C1398" s="56" t="s">
        <v>1040</v>
      </c>
      <c r="D1398" s="57" t="s">
        <v>3601</v>
      </c>
      <c r="E1398" s="58" t="s">
        <v>3600</v>
      </c>
    </row>
    <row r="1399" spans="1:5" x14ac:dyDescent="0.25">
      <c r="A1399" s="54" t="s">
        <v>3602</v>
      </c>
      <c r="B1399" s="55" t="s">
        <v>1027</v>
      </c>
      <c r="C1399" s="56" t="s">
        <v>1040</v>
      </c>
      <c r="D1399" s="57" t="s">
        <v>3603</v>
      </c>
      <c r="E1399" s="58" t="s">
        <v>3602</v>
      </c>
    </row>
    <row r="1400" spans="1:5" x14ac:dyDescent="0.25">
      <c r="A1400" s="54" t="s">
        <v>3604</v>
      </c>
      <c r="B1400" s="55" t="s">
        <v>1027</v>
      </c>
      <c r="C1400" s="56" t="s">
        <v>1040</v>
      </c>
      <c r="D1400" s="57" t="s">
        <v>3605</v>
      </c>
      <c r="E1400" s="58" t="s">
        <v>3604</v>
      </c>
    </row>
    <row r="1401" spans="1:5" x14ac:dyDescent="0.25">
      <c r="A1401" s="54" t="s">
        <v>3606</v>
      </c>
      <c r="B1401" s="55" t="s">
        <v>1027</v>
      </c>
      <c r="C1401" s="56" t="s">
        <v>1040</v>
      </c>
      <c r="D1401" s="57" t="s">
        <v>3607</v>
      </c>
      <c r="E1401" s="58" t="s">
        <v>3606</v>
      </c>
    </row>
    <row r="1402" spans="1:5" x14ac:dyDescent="0.25">
      <c r="A1402" s="54" t="s">
        <v>3608</v>
      </c>
      <c r="B1402" s="55" t="s">
        <v>1027</v>
      </c>
      <c r="C1402" s="56" t="s">
        <v>1040</v>
      </c>
      <c r="D1402" s="57" t="s">
        <v>3609</v>
      </c>
      <c r="E1402" s="58" t="s">
        <v>3608</v>
      </c>
    </row>
    <row r="1403" spans="1:5" x14ac:dyDescent="0.25">
      <c r="A1403" s="54" t="s">
        <v>3610</v>
      </c>
      <c r="B1403" s="55" t="s">
        <v>1027</v>
      </c>
      <c r="C1403" s="56" t="s">
        <v>1040</v>
      </c>
      <c r="D1403" s="57" t="s">
        <v>3611</v>
      </c>
      <c r="E1403" s="58" t="s">
        <v>3610</v>
      </c>
    </row>
    <row r="1404" spans="1:5" x14ac:dyDescent="0.25">
      <c r="A1404" s="49" t="s">
        <v>3612</v>
      </c>
      <c r="B1404" s="50" t="s">
        <v>1027</v>
      </c>
      <c r="C1404" s="51" t="s">
        <v>1037</v>
      </c>
      <c r="D1404" s="52" t="s">
        <v>3613</v>
      </c>
      <c r="E1404" s="53" t="s">
        <v>3612</v>
      </c>
    </row>
    <row r="1405" spans="1:5" x14ac:dyDescent="0.25">
      <c r="A1405" s="54" t="s">
        <v>3614</v>
      </c>
      <c r="B1405" s="55" t="s">
        <v>1027</v>
      </c>
      <c r="C1405" s="56" t="s">
        <v>1040</v>
      </c>
      <c r="D1405" s="57" t="s">
        <v>3615</v>
      </c>
      <c r="E1405" s="58" t="s">
        <v>3614</v>
      </c>
    </row>
    <row r="1406" spans="1:5" x14ac:dyDescent="0.25">
      <c r="A1406" s="54" t="s">
        <v>3616</v>
      </c>
      <c r="B1406" s="55" t="s">
        <v>1027</v>
      </c>
      <c r="C1406" s="56" t="s">
        <v>1040</v>
      </c>
      <c r="D1406" s="57" t="s">
        <v>3617</v>
      </c>
      <c r="E1406" s="58" t="s">
        <v>3616</v>
      </c>
    </row>
    <row r="1407" spans="1:5" x14ac:dyDescent="0.25">
      <c r="A1407" s="54" t="s">
        <v>3618</v>
      </c>
      <c r="B1407" s="55" t="s">
        <v>1027</v>
      </c>
      <c r="C1407" s="56" t="s">
        <v>1040</v>
      </c>
      <c r="D1407" s="57" t="s">
        <v>3619</v>
      </c>
      <c r="E1407" s="58" t="s">
        <v>3618</v>
      </c>
    </row>
    <row r="1408" spans="1:5" x14ac:dyDescent="0.25">
      <c r="A1408" s="54" t="s">
        <v>3620</v>
      </c>
      <c r="B1408" s="55" t="s">
        <v>1027</v>
      </c>
      <c r="C1408" s="56" t="s">
        <v>1040</v>
      </c>
      <c r="D1408" s="57" t="s">
        <v>3621</v>
      </c>
      <c r="E1408" s="58" t="s">
        <v>3620</v>
      </c>
    </row>
    <row r="1409" spans="1:5" x14ac:dyDescent="0.25">
      <c r="A1409" s="54" t="s">
        <v>3622</v>
      </c>
      <c r="B1409" s="55" t="s">
        <v>1027</v>
      </c>
      <c r="C1409" s="56" t="s">
        <v>1040</v>
      </c>
      <c r="D1409" s="57" t="s">
        <v>3623</v>
      </c>
      <c r="E1409" s="58" t="s">
        <v>3622</v>
      </c>
    </row>
    <row r="1410" spans="1:5" x14ac:dyDescent="0.25">
      <c r="A1410" s="54" t="s">
        <v>3624</v>
      </c>
      <c r="B1410" s="55" t="s">
        <v>1027</v>
      </c>
      <c r="C1410" s="56" t="s">
        <v>1040</v>
      </c>
      <c r="D1410" s="57" t="s">
        <v>3625</v>
      </c>
      <c r="E1410" s="58" t="s">
        <v>3624</v>
      </c>
    </row>
    <row r="1411" spans="1:5" x14ac:dyDescent="0.25">
      <c r="A1411" s="54" t="s">
        <v>3626</v>
      </c>
      <c r="B1411" s="55" t="s">
        <v>1027</v>
      </c>
      <c r="C1411" s="56" t="s">
        <v>1040</v>
      </c>
      <c r="D1411" s="57" t="s">
        <v>3627</v>
      </c>
      <c r="E1411" s="58" t="s">
        <v>3626</v>
      </c>
    </row>
    <row r="1412" spans="1:5" x14ac:dyDescent="0.25">
      <c r="A1412" s="54" t="s">
        <v>3628</v>
      </c>
      <c r="B1412" s="55" t="s">
        <v>1027</v>
      </c>
      <c r="C1412" s="56" t="s">
        <v>1040</v>
      </c>
      <c r="D1412" s="57" t="s">
        <v>3629</v>
      </c>
      <c r="E1412" s="58" t="s">
        <v>3628</v>
      </c>
    </row>
    <row r="1413" spans="1:5" x14ac:dyDescent="0.25">
      <c r="A1413" s="54" t="s">
        <v>3630</v>
      </c>
      <c r="B1413" s="55" t="s">
        <v>1027</v>
      </c>
      <c r="C1413" s="56" t="s">
        <v>1040</v>
      </c>
      <c r="D1413" s="57" t="s">
        <v>3631</v>
      </c>
      <c r="E1413" s="58" t="s">
        <v>3630</v>
      </c>
    </row>
    <row r="1414" spans="1:5" x14ac:dyDescent="0.25">
      <c r="A1414" s="54" t="s">
        <v>3632</v>
      </c>
      <c r="B1414" s="55" t="s">
        <v>1027</v>
      </c>
      <c r="C1414" s="56" t="s">
        <v>1040</v>
      </c>
      <c r="D1414" s="57" t="s">
        <v>3633</v>
      </c>
      <c r="E1414" s="58" t="s">
        <v>3632</v>
      </c>
    </row>
    <row r="1415" spans="1:5" x14ac:dyDescent="0.25">
      <c r="A1415" s="54" t="s">
        <v>3634</v>
      </c>
      <c r="B1415" s="55" t="s">
        <v>1027</v>
      </c>
      <c r="C1415" s="56" t="s">
        <v>1040</v>
      </c>
      <c r="D1415" s="57" t="s">
        <v>3635</v>
      </c>
      <c r="E1415" s="58" t="s">
        <v>3634</v>
      </c>
    </row>
    <row r="1416" spans="1:5" x14ac:dyDescent="0.25">
      <c r="A1416" s="54" t="s">
        <v>3636</v>
      </c>
      <c r="B1416" s="55" t="s">
        <v>1027</v>
      </c>
      <c r="C1416" s="56" t="s">
        <v>1040</v>
      </c>
      <c r="D1416" s="57" t="s">
        <v>3637</v>
      </c>
      <c r="E1416" s="58" t="s">
        <v>3636</v>
      </c>
    </row>
    <row r="1417" spans="1:5" x14ac:dyDescent="0.25">
      <c r="A1417" s="54" t="s">
        <v>3638</v>
      </c>
      <c r="B1417" s="55" t="s">
        <v>1027</v>
      </c>
      <c r="C1417" s="56" t="s">
        <v>1040</v>
      </c>
      <c r="D1417" s="57" t="s">
        <v>3639</v>
      </c>
      <c r="E1417" s="58" t="s">
        <v>3638</v>
      </c>
    </row>
    <row r="1418" spans="1:5" x14ac:dyDescent="0.25">
      <c r="A1418" s="54" t="s">
        <v>3640</v>
      </c>
      <c r="B1418" s="55" t="s">
        <v>1027</v>
      </c>
      <c r="C1418" s="56" t="s">
        <v>1040</v>
      </c>
      <c r="D1418" s="57" t="s">
        <v>3641</v>
      </c>
      <c r="E1418" s="58" t="s">
        <v>3640</v>
      </c>
    </row>
    <row r="1419" spans="1:5" x14ac:dyDescent="0.25">
      <c r="A1419" s="54" t="s">
        <v>3642</v>
      </c>
      <c r="B1419" s="55" t="s">
        <v>1027</v>
      </c>
      <c r="C1419" s="56" t="s">
        <v>1040</v>
      </c>
      <c r="D1419" s="57" t="s">
        <v>3643</v>
      </c>
      <c r="E1419" s="58" t="s">
        <v>3642</v>
      </c>
    </row>
    <row r="1420" spans="1:5" x14ac:dyDescent="0.25">
      <c r="A1420" s="54" t="s">
        <v>3644</v>
      </c>
      <c r="B1420" s="55" t="s">
        <v>1027</v>
      </c>
      <c r="C1420" s="56" t="s">
        <v>1040</v>
      </c>
      <c r="D1420" s="57" t="s">
        <v>3645</v>
      </c>
      <c r="E1420" s="58" t="s">
        <v>3644</v>
      </c>
    </row>
    <row r="1421" spans="1:5" x14ac:dyDescent="0.25">
      <c r="A1421" s="54" t="s">
        <v>3646</v>
      </c>
      <c r="B1421" s="55" t="s">
        <v>1027</v>
      </c>
      <c r="C1421" s="56" t="s">
        <v>1040</v>
      </c>
      <c r="D1421" s="57" t="s">
        <v>3647</v>
      </c>
      <c r="E1421" s="58" t="s">
        <v>3646</v>
      </c>
    </row>
    <row r="1422" spans="1:5" x14ac:dyDescent="0.25">
      <c r="A1422" s="54" t="s">
        <v>3648</v>
      </c>
      <c r="B1422" s="55" t="s">
        <v>1027</v>
      </c>
      <c r="C1422" s="56" t="s">
        <v>1040</v>
      </c>
      <c r="D1422" s="57" t="s">
        <v>3649</v>
      </c>
      <c r="E1422" s="58" t="s">
        <v>3648</v>
      </c>
    </row>
    <row r="1423" spans="1:5" x14ac:dyDescent="0.25">
      <c r="A1423" s="54" t="s">
        <v>3650</v>
      </c>
      <c r="B1423" s="55" t="s">
        <v>1027</v>
      </c>
      <c r="C1423" s="56" t="s">
        <v>1040</v>
      </c>
      <c r="D1423" s="57" t="s">
        <v>3651</v>
      </c>
      <c r="E1423" s="58" t="s">
        <v>3650</v>
      </c>
    </row>
    <row r="1424" spans="1:5" x14ac:dyDescent="0.25">
      <c r="A1424" s="54" t="s">
        <v>3652</v>
      </c>
      <c r="B1424" s="55" t="s">
        <v>1027</v>
      </c>
      <c r="C1424" s="56" t="s">
        <v>1040</v>
      </c>
      <c r="D1424" s="57" t="s">
        <v>3653</v>
      </c>
      <c r="E1424" s="58" t="s">
        <v>3652</v>
      </c>
    </row>
    <row r="1425" spans="1:5" x14ac:dyDescent="0.25">
      <c r="A1425" s="49" t="s">
        <v>3654</v>
      </c>
      <c r="B1425" s="50" t="s">
        <v>1027</v>
      </c>
      <c r="C1425" s="51" t="s">
        <v>1037</v>
      </c>
      <c r="D1425" s="52" t="s">
        <v>3655</v>
      </c>
      <c r="E1425" s="53" t="s">
        <v>3654</v>
      </c>
    </row>
    <row r="1426" spans="1:5" x14ac:dyDescent="0.25">
      <c r="A1426" s="54" t="s">
        <v>3656</v>
      </c>
      <c r="B1426" s="55" t="s">
        <v>1027</v>
      </c>
      <c r="C1426" s="56" t="s">
        <v>1040</v>
      </c>
      <c r="D1426" s="57" t="s">
        <v>3657</v>
      </c>
      <c r="E1426" s="58" t="s">
        <v>3656</v>
      </c>
    </row>
    <row r="1427" spans="1:5" x14ac:dyDescent="0.25">
      <c r="A1427" s="54" t="s">
        <v>3658</v>
      </c>
      <c r="B1427" s="55" t="s">
        <v>1027</v>
      </c>
      <c r="C1427" s="56" t="s">
        <v>1040</v>
      </c>
      <c r="D1427" s="57" t="s">
        <v>3659</v>
      </c>
      <c r="E1427" s="58" t="s">
        <v>3658</v>
      </c>
    </row>
    <row r="1428" spans="1:5" x14ac:dyDescent="0.25">
      <c r="A1428" s="54" t="s">
        <v>3660</v>
      </c>
      <c r="B1428" s="55" t="s">
        <v>1027</v>
      </c>
      <c r="C1428" s="56" t="s">
        <v>1040</v>
      </c>
      <c r="D1428" s="57" t="s">
        <v>3661</v>
      </c>
      <c r="E1428" s="58" t="s">
        <v>3660</v>
      </c>
    </row>
    <row r="1429" spans="1:5" x14ac:dyDescent="0.25">
      <c r="A1429" s="49" t="s">
        <v>3662</v>
      </c>
      <c r="B1429" s="50" t="s">
        <v>1027</v>
      </c>
      <c r="C1429" s="51" t="s">
        <v>1037</v>
      </c>
      <c r="D1429" s="52" t="s">
        <v>3663</v>
      </c>
      <c r="E1429" s="53" t="s">
        <v>3662</v>
      </c>
    </row>
    <row r="1430" spans="1:5" x14ac:dyDescent="0.25">
      <c r="A1430" s="54" t="s">
        <v>3664</v>
      </c>
      <c r="B1430" s="55" t="s">
        <v>1027</v>
      </c>
      <c r="C1430" s="56" t="s">
        <v>1040</v>
      </c>
      <c r="D1430" s="57" t="s">
        <v>3665</v>
      </c>
      <c r="E1430" s="58" t="s">
        <v>3664</v>
      </c>
    </row>
    <row r="1431" spans="1:5" x14ac:dyDescent="0.25">
      <c r="A1431" s="54" t="s">
        <v>3666</v>
      </c>
      <c r="B1431" s="55" t="s">
        <v>1027</v>
      </c>
      <c r="C1431" s="56" t="s">
        <v>1040</v>
      </c>
      <c r="D1431" s="57" t="s">
        <v>3667</v>
      </c>
      <c r="E1431" s="58" t="s">
        <v>3666</v>
      </c>
    </row>
    <row r="1432" spans="1:5" x14ac:dyDescent="0.25">
      <c r="A1432" s="54" t="s">
        <v>3668</v>
      </c>
      <c r="B1432" s="55" t="s">
        <v>1027</v>
      </c>
      <c r="C1432" s="56" t="s">
        <v>1040</v>
      </c>
      <c r="D1432" s="57" t="s">
        <v>3669</v>
      </c>
      <c r="E1432" s="58" t="s">
        <v>3668</v>
      </c>
    </row>
    <row r="1433" spans="1:5" x14ac:dyDescent="0.25">
      <c r="A1433" s="49" t="s">
        <v>3670</v>
      </c>
      <c r="B1433" s="50" t="s">
        <v>1027</v>
      </c>
      <c r="C1433" s="51" t="s">
        <v>1037</v>
      </c>
      <c r="D1433" s="52" t="s">
        <v>3671</v>
      </c>
      <c r="E1433" s="53" t="s">
        <v>3670</v>
      </c>
    </row>
    <row r="1434" spans="1:5" x14ac:dyDescent="0.25">
      <c r="A1434" s="54" t="s">
        <v>3672</v>
      </c>
      <c r="B1434" s="55" t="s">
        <v>1027</v>
      </c>
      <c r="C1434" s="56" t="s">
        <v>1040</v>
      </c>
      <c r="D1434" s="57" t="s">
        <v>3671</v>
      </c>
      <c r="E1434" s="58" t="s">
        <v>3672</v>
      </c>
    </row>
    <row r="1435" spans="1:5" x14ac:dyDescent="0.25">
      <c r="A1435" s="44" t="s">
        <v>3673</v>
      </c>
      <c r="B1435" s="45" t="s">
        <v>1027</v>
      </c>
      <c r="C1435" s="46" t="s">
        <v>1034</v>
      </c>
      <c r="D1435" s="47" t="s">
        <v>3674</v>
      </c>
      <c r="E1435" s="48" t="s">
        <v>3673</v>
      </c>
    </row>
    <row r="1436" spans="1:5" x14ac:dyDescent="0.25">
      <c r="A1436" s="49" t="s">
        <v>3675</v>
      </c>
      <c r="B1436" s="50" t="s">
        <v>1027</v>
      </c>
      <c r="C1436" s="51" t="s">
        <v>1037</v>
      </c>
      <c r="D1436" s="52" t="s">
        <v>3676</v>
      </c>
      <c r="E1436" s="53" t="s">
        <v>3675</v>
      </c>
    </row>
    <row r="1437" spans="1:5" x14ac:dyDescent="0.25">
      <c r="A1437" s="54" t="s">
        <v>3677</v>
      </c>
      <c r="B1437" s="55" t="s">
        <v>1027</v>
      </c>
      <c r="C1437" s="56" t="s">
        <v>1040</v>
      </c>
      <c r="D1437" s="57" t="s">
        <v>3678</v>
      </c>
      <c r="E1437" s="58" t="s">
        <v>3677</v>
      </c>
    </row>
    <row r="1438" spans="1:5" x14ac:dyDescent="0.25">
      <c r="A1438" s="54" t="s">
        <v>3679</v>
      </c>
      <c r="B1438" s="55" t="s">
        <v>1027</v>
      </c>
      <c r="C1438" s="56" t="s">
        <v>1040</v>
      </c>
      <c r="D1438" s="57" t="s">
        <v>3680</v>
      </c>
      <c r="E1438" s="58" t="s">
        <v>3679</v>
      </c>
    </row>
    <row r="1439" spans="1:5" x14ac:dyDescent="0.25">
      <c r="A1439" s="54" t="s">
        <v>3681</v>
      </c>
      <c r="B1439" s="55" t="s">
        <v>1027</v>
      </c>
      <c r="C1439" s="56" t="s">
        <v>1040</v>
      </c>
      <c r="D1439" s="57" t="s">
        <v>3682</v>
      </c>
      <c r="E1439" s="58" t="s">
        <v>3681</v>
      </c>
    </row>
    <row r="1440" spans="1:5" x14ac:dyDescent="0.25">
      <c r="A1440" s="54" t="s">
        <v>3683</v>
      </c>
      <c r="B1440" s="55" t="s">
        <v>1027</v>
      </c>
      <c r="C1440" s="56" t="s">
        <v>1040</v>
      </c>
      <c r="D1440" s="57" t="s">
        <v>3684</v>
      </c>
      <c r="E1440" s="58" t="s">
        <v>3683</v>
      </c>
    </row>
    <row r="1441" spans="1:5" x14ac:dyDescent="0.25">
      <c r="A1441" s="49" t="s">
        <v>3685</v>
      </c>
      <c r="B1441" s="50" t="s">
        <v>1027</v>
      </c>
      <c r="C1441" s="51" t="s">
        <v>1037</v>
      </c>
      <c r="D1441" s="52" t="s">
        <v>3686</v>
      </c>
      <c r="E1441" s="53" t="s">
        <v>3685</v>
      </c>
    </row>
    <row r="1442" spans="1:5" x14ac:dyDescent="0.25">
      <c r="A1442" s="54" t="s">
        <v>3687</v>
      </c>
      <c r="B1442" s="55" t="s">
        <v>1027</v>
      </c>
      <c r="C1442" s="56" t="s">
        <v>1040</v>
      </c>
      <c r="D1442" s="57" t="s">
        <v>3678</v>
      </c>
      <c r="E1442" s="58" t="s">
        <v>3687</v>
      </c>
    </row>
    <row r="1443" spans="1:5" x14ac:dyDescent="0.25">
      <c r="A1443" s="54" t="s">
        <v>3688</v>
      </c>
      <c r="B1443" s="55" t="s">
        <v>1027</v>
      </c>
      <c r="C1443" s="56" t="s">
        <v>1040</v>
      </c>
      <c r="D1443" s="57" t="s">
        <v>3680</v>
      </c>
      <c r="E1443" s="58" t="s">
        <v>3688</v>
      </c>
    </row>
    <row r="1444" spans="1:5" x14ac:dyDescent="0.25">
      <c r="A1444" s="54" t="s">
        <v>3689</v>
      </c>
      <c r="B1444" s="55" t="s">
        <v>1027</v>
      </c>
      <c r="C1444" s="56" t="s">
        <v>1040</v>
      </c>
      <c r="D1444" s="57" t="s">
        <v>3682</v>
      </c>
      <c r="E1444" s="58" t="s">
        <v>3689</v>
      </c>
    </row>
    <row r="1445" spans="1:5" x14ac:dyDescent="0.25">
      <c r="A1445" s="54" t="s">
        <v>3690</v>
      </c>
      <c r="B1445" s="55" t="s">
        <v>1027</v>
      </c>
      <c r="C1445" s="56" t="s">
        <v>1040</v>
      </c>
      <c r="D1445" s="57" t="s">
        <v>3684</v>
      </c>
      <c r="E1445" s="58" t="s">
        <v>3690</v>
      </c>
    </row>
    <row r="1446" spans="1:5" x14ac:dyDescent="0.25">
      <c r="A1446" s="39" t="s">
        <v>3691</v>
      </c>
      <c r="B1446" s="40" t="s">
        <v>1027</v>
      </c>
      <c r="C1446" s="41" t="s">
        <v>1031</v>
      </c>
      <c r="D1446" s="42" t="s">
        <v>3692</v>
      </c>
      <c r="E1446" s="43" t="s">
        <v>3691</v>
      </c>
    </row>
    <row r="1447" spans="1:5" x14ac:dyDescent="0.25">
      <c r="A1447" s="44" t="s">
        <v>3693</v>
      </c>
      <c r="B1447" s="45" t="s">
        <v>1027</v>
      </c>
      <c r="C1447" s="46" t="s">
        <v>1034</v>
      </c>
      <c r="D1447" s="47" t="s">
        <v>3694</v>
      </c>
      <c r="E1447" s="48" t="s">
        <v>3693</v>
      </c>
    </row>
    <row r="1448" spans="1:5" x14ac:dyDescent="0.25">
      <c r="A1448" s="49" t="s">
        <v>3695</v>
      </c>
      <c r="B1448" s="50" t="s">
        <v>1027</v>
      </c>
      <c r="C1448" s="51" t="s">
        <v>1037</v>
      </c>
      <c r="D1448" s="52" t="s">
        <v>3696</v>
      </c>
      <c r="E1448" s="53" t="s">
        <v>3695</v>
      </c>
    </row>
    <row r="1449" spans="1:5" x14ac:dyDescent="0.25">
      <c r="A1449" s="54" t="s">
        <v>3697</v>
      </c>
      <c r="B1449" s="55" t="s">
        <v>1027</v>
      </c>
      <c r="C1449" s="56" t="s">
        <v>1040</v>
      </c>
      <c r="D1449" s="57" t="s">
        <v>3698</v>
      </c>
      <c r="E1449" s="58" t="s">
        <v>3697</v>
      </c>
    </row>
    <row r="1450" spans="1:5" x14ac:dyDescent="0.25">
      <c r="A1450" s="54" t="s">
        <v>3699</v>
      </c>
      <c r="B1450" s="55" t="s">
        <v>1027</v>
      </c>
      <c r="C1450" s="56" t="s">
        <v>1040</v>
      </c>
      <c r="D1450" s="57" t="s">
        <v>3700</v>
      </c>
      <c r="E1450" s="58" t="s">
        <v>3699</v>
      </c>
    </row>
    <row r="1451" spans="1:5" x14ac:dyDescent="0.25">
      <c r="A1451" s="54" t="s">
        <v>3701</v>
      </c>
      <c r="B1451" s="55" t="s">
        <v>1027</v>
      </c>
      <c r="C1451" s="56" t="s">
        <v>1040</v>
      </c>
      <c r="D1451" s="57" t="s">
        <v>3702</v>
      </c>
      <c r="E1451" s="58" t="s">
        <v>3701</v>
      </c>
    </row>
    <row r="1452" spans="1:5" x14ac:dyDescent="0.25">
      <c r="A1452" s="54" t="s">
        <v>3703</v>
      </c>
      <c r="B1452" s="55" t="s">
        <v>1027</v>
      </c>
      <c r="C1452" s="56" t="s">
        <v>1040</v>
      </c>
      <c r="D1452" s="57" t="s">
        <v>3704</v>
      </c>
      <c r="E1452" s="58" t="s">
        <v>3703</v>
      </c>
    </row>
    <row r="1453" spans="1:5" x14ac:dyDescent="0.25">
      <c r="A1453" s="54" t="s">
        <v>3705</v>
      </c>
      <c r="B1453" s="55" t="s">
        <v>1027</v>
      </c>
      <c r="C1453" s="56" t="s">
        <v>1040</v>
      </c>
      <c r="D1453" s="57" t="s">
        <v>3706</v>
      </c>
      <c r="E1453" s="58" t="s">
        <v>3705</v>
      </c>
    </row>
    <row r="1454" spans="1:5" x14ac:dyDescent="0.25">
      <c r="A1454" s="54" t="s">
        <v>3707</v>
      </c>
      <c r="B1454" s="55" t="s">
        <v>1027</v>
      </c>
      <c r="C1454" s="56" t="s">
        <v>1040</v>
      </c>
      <c r="D1454" s="57" t="s">
        <v>3708</v>
      </c>
      <c r="E1454" s="58" t="s">
        <v>3707</v>
      </c>
    </row>
    <row r="1455" spans="1:5" x14ac:dyDescent="0.25">
      <c r="A1455" s="54" t="s">
        <v>3709</v>
      </c>
      <c r="B1455" s="55" t="s">
        <v>1027</v>
      </c>
      <c r="C1455" s="56" t="s">
        <v>1040</v>
      </c>
      <c r="D1455" s="57" t="s">
        <v>3710</v>
      </c>
      <c r="E1455" s="58" t="s">
        <v>3709</v>
      </c>
    </row>
    <row r="1456" spans="1:5" x14ac:dyDescent="0.25">
      <c r="A1456" s="54" t="s">
        <v>3711</v>
      </c>
      <c r="B1456" s="55" t="s">
        <v>1027</v>
      </c>
      <c r="C1456" s="56" t="s">
        <v>1040</v>
      </c>
      <c r="D1456" s="57" t="s">
        <v>3712</v>
      </c>
      <c r="E1456" s="58" t="s">
        <v>3711</v>
      </c>
    </row>
    <row r="1457" spans="1:5" x14ac:dyDescent="0.25">
      <c r="A1457" s="54" t="s">
        <v>3713</v>
      </c>
      <c r="B1457" s="55" t="s">
        <v>1027</v>
      </c>
      <c r="C1457" s="56" t="s">
        <v>1040</v>
      </c>
      <c r="D1457" s="57" t="s">
        <v>3714</v>
      </c>
      <c r="E1457" s="58" t="s">
        <v>3713</v>
      </c>
    </row>
    <row r="1458" spans="1:5" x14ac:dyDescent="0.25">
      <c r="A1458" s="54" t="s">
        <v>3715</v>
      </c>
      <c r="B1458" s="55" t="s">
        <v>1027</v>
      </c>
      <c r="C1458" s="56" t="s">
        <v>1040</v>
      </c>
      <c r="D1458" s="57" t="s">
        <v>3716</v>
      </c>
      <c r="E1458" s="58" t="s">
        <v>3715</v>
      </c>
    </row>
    <row r="1459" spans="1:5" x14ac:dyDescent="0.25">
      <c r="A1459" s="54" t="s">
        <v>3717</v>
      </c>
      <c r="B1459" s="55" t="s">
        <v>1027</v>
      </c>
      <c r="C1459" s="56" t="s">
        <v>1040</v>
      </c>
      <c r="D1459" s="57" t="s">
        <v>3718</v>
      </c>
      <c r="E1459" s="58" t="s">
        <v>3717</v>
      </c>
    </row>
    <row r="1460" spans="1:5" ht="24" x14ac:dyDescent="0.25">
      <c r="A1460" s="54" t="s">
        <v>3719</v>
      </c>
      <c r="B1460" s="55" t="s">
        <v>1027</v>
      </c>
      <c r="C1460" s="56" t="s">
        <v>1040</v>
      </c>
      <c r="D1460" s="57" t="s">
        <v>3720</v>
      </c>
      <c r="E1460" s="58" t="s">
        <v>3719</v>
      </c>
    </row>
    <row r="1461" spans="1:5" x14ac:dyDescent="0.25">
      <c r="A1461" s="54" t="s">
        <v>3721</v>
      </c>
      <c r="B1461" s="55" t="s">
        <v>1027</v>
      </c>
      <c r="C1461" s="56" t="s">
        <v>1040</v>
      </c>
      <c r="D1461" s="57" t="s">
        <v>3722</v>
      </c>
      <c r="E1461" s="58" t="s">
        <v>3721</v>
      </c>
    </row>
    <row r="1462" spans="1:5" x14ac:dyDescent="0.25">
      <c r="A1462" s="49" t="s">
        <v>3723</v>
      </c>
      <c r="B1462" s="50" t="s">
        <v>1027</v>
      </c>
      <c r="C1462" s="51" t="s">
        <v>1037</v>
      </c>
      <c r="D1462" s="52" t="s">
        <v>3724</v>
      </c>
      <c r="E1462" s="53" t="s">
        <v>3723</v>
      </c>
    </row>
    <row r="1463" spans="1:5" x14ac:dyDescent="0.25">
      <c r="A1463" s="54" t="s">
        <v>3725</v>
      </c>
      <c r="B1463" s="55" t="s">
        <v>1027</v>
      </c>
      <c r="C1463" s="56" t="s">
        <v>1040</v>
      </c>
      <c r="D1463" s="57" t="s">
        <v>3726</v>
      </c>
      <c r="E1463" s="58" t="s">
        <v>3725</v>
      </c>
    </row>
    <row r="1464" spans="1:5" x14ac:dyDescent="0.25">
      <c r="A1464" s="54" t="s">
        <v>3727</v>
      </c>
      <c r="B1464" s="55" t="s">
        <v>1027</v>
      </c>
      <c r="C1464" s="56" t="s">
        <v>1040</v>
      </c>
      <c r="D1464" s="57" t="s">
        <v>3728</v>
      </c>
      <c r="E1464" s="58" t="s">
        <v>3727</v>
      </c>
    </row>
    <row r="1465" spans="1:5" x14ac:dyDescent="0.25">
      <c r="A1465" s="54" t="s">
        <v>3729</v>
      </c>
      <c r="B1465" s="55" t="s">
        <v>1027</v>
      </c>
      <c r="C1465" s="56" t="s">
        <v>1040</v>
      </c>
      <c r="D1465" s="57" t="s">
        <v>3730</v>
      </c>
      <c r="E1465" s="58" t="s">
        <v>3729</v>
      </c>
    </row>
    <row r="1466" spans="1:5" x14ac:dyDescent="0.25">
      <c r="A1466" s="54" t="s">
        <v>3731</v>
      </c>
      <c r="B1466" s="55" t="s">
        <v>1027</v>
      </c>
      <c r="C1466" s="56" t="s">
        <v>1040</v>
      </c>
      <c r="D1466" s="57" t="s">
        <v>3732</v>
      </c>
      <c r="E1466" s="58" t="s">
        <v>3731</v>
      </c>
    </row>
    <row r="1467" spans="1:5" x14ac:dyDescent="0.25">
      <c r="A1467" s="54" t="s">
        <v>3733</v>
      </c>
      <c r="B1467" s="55" t="s">
        <v>1027</v>
      </c>
      <c r="C1467" s="56" t="s">
        <v>1040</v>
      </c>
      <c r="D1467" s="57" t="s">
        <v>3734</v>
      </c>
      <c r="E1467" s="58" t="s">
        <v>3733</v>
      </c>
    </row>
    <row r="1468" spans="1:5" x14ac:dyDescent="0.25">
      <c r="A1468" s="54" t="s">
        <v>3735</v>
      </c>
      <c r="B1468" s="55" t="s">
        <v>1027</v>
      </c>
      <c r="C1468" s="56" t="s">
        <v>1040</v>
      </c>
      <c r="D1468" s="57" t="s">
        <v>3736</v>
      </c>
      <c r="E1468" s="58" t="s">
        <v>3735</v>
      </c>
    </row>
    <row r="1469" spans="1:5" x14ac:dyDescent="0.25">
      <c r="A1469" s="54" t="s">
        <v>3737</v>
      </c>
      <c r="B1469" s="55" t="s">
        <v>1027</v>
      </c>
      <c r="C1469" s="56" t="s">
        <v>1040</v>
      </c>
      <c r="D1469" s="57" t="s">
        <v>3738</v>
      </c>
      <c r="E1469" s="58" t="s">
        <v>3737</v>
      </c>
    </row>
    <row r="1470" spans="1:5" x14ac:dyDescent="0.25">
      <c r="A1470" s="54" t="s">
        <v>3739</v>
      </c>
      <c r="B1470" s="55" t="s">
        <v>1027</v>
      </c>
      <c r="C1470" s="56" t="s">
        <v>1040</v>
      </c>
      <c r="D1470" s="57" t="s">
        <v>3740</v>
      </c>
      <c r="E1470" s="58" t="s">
        <v>3739</v>
      </c>
    </row>
    <row r="1471" spans="1:5" ht="24" x14ac:dyDescent="0.25">
      <c r="A1471" s="54" t="s">
        <v>3741</v>
      </c>
      <c r="B1471" s="55" t="s">
        <v>1027</v>
      </c>
      <c r="C1471" s="56" t="s">
        <v>1040</v>
      </c>
      <c r="D1471" s="57" t="s">
        <v>3742</v>
      </c>
      <c r="E1471" s="58" t="s">
        <v>3741</v>
      </c>
    </row>
    <row r="1472" spans="1:5" x14ac:dyDescent="0.25">
      <c r="A1472" s="54" t="s">
        <v>3743</v>
      </c>
      <c r="B1472" s="55" t="s">
        <v>1027</v>
      </c>
      <c r="C1472" s="56" t="s">
        <v>1040</v>
      </c>
      <c r="D1472" s="57" t="s">
        <v>3744</v>
      </c>
      <c r="E1472" s="58" t="s">
        <v>3743</v>
      </c>
    </row>
    <row r="1473" spans="1:5" x14ac:dyDescent="0.25">
      <c r="A1473" s="54" t="s">
        <v>3745</v>
      </c>
      <c r="B1473" s="55" t="s">
        <v>1027</v>
      </c>
      <c r="C1473" s="56" t="s">
        <v>1040</v>
      </c>
      <c r="D1473" s="57" t="s">
        <v>3746</v>
      </c>
      <c r="E1473" s="58" t="s">
        <v>3745</v>
      </c>
    </row>
    <row r="1474" spans="1:5" ht="24" x14ac:dyDescent="0.25">
      <c r="A1474" s="54" t="s">
        <v>3747</v>
      </c>
      <c r="B1474" s="55" t="s">
        <v>1027</v>
      </c>
      <c r="C1474" s="56" t="s">
        <v>1040</v>
      </c>
      <c r="D1474" s="57" t="s">
        <v>3748</v>
      </c>
      <c r="E1474" s="58" t="s">
        <v>3747</v>
      </c>
    </row>
    <row r="1475" spans="1:5" x14ac:dyDescent="0.25">
      <c r="A1475" s="54" t="s">
        <v>3749</v>
      </c>
      <c r="B1475" s="55" t="s">
        <v>1027</v>
      </c>
      <c r="C1475" s="56" t="s">
        <v>1040</v>
      </c>
      <c r="D1475" s="57" t="s">
        <v>3750</v>
      </c>
      <c r="E1475" s="58" t="s">
        <v>3749</v>
      </c>
    </row>
    <row r="1476" spans="1:5" x14ac:dyDescent="0.25">
      <c r="A1476" s="54" t="s">
        <v>3751</v>
      </c>
      <c r="B1476" s="55" t="s">
        <v>1027</v>
      </c>
      <c r="C1476" s="56" t="s">
        <v>1040</v>
      </c>
      <c r="D1476" s="57" t="s">
        <v>3752</v>
      </c>
      <c r="E1476" s="58" t="s">
        <v>3751</v>
      </c>
    </row>
    <row r="1477" spans="1:5" x14ac:dyDescent="0.25">
      <c r="A1477" s="54" t="s">
        <v>3753</v>
      </c>
      <c r="B1477" s="55" t="s">
        <v>1027</v>
      </c>
      <c r="C1477" s="56" t="s">
        <v>1040</v>
      </c>
      <c r="D1477" s="57" t="s">
        <v>3754</v>
      </c>
      <c r="E1477" s="58" t="s">
        <v>3753</v>
      </c>
    </row>
    <row r="1478" spans="1:5" x14ac:dyDescent="0.25">
      <c r="A1478" s="54" t="s">
        <v>3755</v>
      </c>
      <c r="B1478" s="55" t="s">
        <v>1027</v>
      </c>
      <c r="C1478" s="56" t="s">
        <v>1040</v>
      </c>
      <c r="D1478" s="57" t="s">
        <v>3756</v>
      </c>
      <c r="E1478" s="58" t="s">
        <v>3755</v>
      </c>
    </row>
    <row r="1479" spans="1:5" x14ac:dyDescent="0.25">
      <c r="A1479" s="54" t="s">
        <v>3757</v>
      </c>
      <c r="B1479" s="55" t="s">
        <v>1027</v>
      </c>
      <c r="C1479" s="56" t="s">
        <v>1040</v>
      </c>
      <c r="D1479" s="57" t="s">
        <v>3758</v>
      </c>
      <c r="E1479" s="58" t="s">
        <v>3757</v>
      </c>
    </row>
    <row r="1480" spans="1:5" x14ac:dyDescent="0.25">
      <c r="A1480" s="54" t="s">
        <v>3759</v>
      </c>
      <c r="B1480" s="55" t="s">
        <v>1027</v>
      </c>
      <c r="C1480" s="56" t="s">
        <v>1040</v>
      </c>
      <c r="D1480" s="57" t="s">
        <v>3760</v>
      </c>
      <c r="E1480" s="58" t="s">
        <v>3759</v>
      </c>
    </row>
    <row r="1481" spans="1:5" ht="24" x14ac:dyDescent="0.25">
      <c r="A1481" s="54" t="s">
        <v>3761</v>
      </c>
      <c r="B1481" s="55" t="s">
        <v>1027</v>
      </c>
      <c r="C1481" s="56" t="s">
        <v>1040</v>
      </c>
      <c r="D1481" s="57" t="s">
        <v>3762</v>
      </c>
      <c r="E1481" s="58" t="s">
        <v>3761</v>
      </c>
    </row>
    <row r="1482" spans="1:5" x14ac:dyDescent="0.25">
      <c r="A1482" s="54" t="s">
        <v>3763</v>
      </c>
      <c r="B1482" s="55" t="s">
        <v>1027</v>
      </c>
      <c r="C1482" s="56" t="s">
        <v>1040</v>
      </c>
      <c r="D1482" s="57" t="s">
        <v>3764</v>
      </c>
      <c r="E1482" s="58" t="s">
        <v>3763</v>
      </c>
    </row>
    <row r="1483" spans="1:5" x14ac:dyDescent="0.25">
      <c r="A1483" s="49" t="s">
        <v>3765</v>
      </c>
      <c r="B1483" s="50" t="s">
        <v>1027</v>
      </c>
      <c r="C1483" s="51" t="s">
        <v>1037</v>
      </c>
      <c r="D1483" s="52" t="s">
        <v>3766</v>
      </c>
      <c r="E1483" s="53" t="s">
        <v>3765</v>
      </c>
    </row>
    <row r="1484" spans="1:5" x14ac:dyDescent="0.25">
      <c r="A1484" s="54" t="s">
        <v>3767</v>
      </c>
      <c r="B1484" s="55" t="s">
        <v>1027</v>
      </c>
      <c r="C1484" s="56" t="s">
        <v>1040</v>
      </c>
      <c r="D1484" s="57" t="s">
        <v>3768</v>
      </c>
      <c r="E1484" s="58" t="s">
        <v>3767</v>
      </c>
    </row>
    <row r="1485" spans="1:5" x14ac:dyDescent="0.25">
      <c r="A1485" s="54" t="s">
        <v>3769</v>
      </c>
      <c r="B1485" s="55" t="s">
        <v>1027</v>
      </c>
      <c r="C1485" s="56" t="s">
        <v>1040</v>
      </c>
      <c r="D1485" s="57" t="s">
        <v>3770</v>
      </c>
      <c r="E1485" s="58" t="s">
        <v>3769</v>
      </c>
    </row>
    <row r="1486" spans="1:5" x14ac:dyDescent="0.25">
      <c r="A1486" s="54" t="s">
        <v>3771</v>
      </c>
      <c r="B1486" s="55" t="s">
        <v>1027</v>
      </c>
      <c r="C1486" s="56" t="s">
        <v>1040</v>
      </c>
      <c r="D1486" s="57" t="s">
        <v>3772</v>
      </c>
      <c r="E1486" s="58" t="s">
        <v>3771</v>
      </c>
    </row>
    <row r="1487" spans="1:5" x14ac:dyDescent="0.25">
      <c r="A1487" s="54" t="s">
        <v>3773</v>
      </c>
      <c r="B1487" s="55" t="s">
        <v>1027</v>
      </c>
      <c r="C1487" s="51" t="s">
        <v>1037</v>
      </c>
      <c r="D1487" s="52" t="s">
        <v>3774</v>
      </c>
      <c r="E1487" s="58" t="s">
        <v>3773</v>
      </c>
    </row>
    <row r="1488" spans="1:5" x14ac:dyDescent="0.25">
      <c r="A1488" s="49" t="s">
        <v>3775</v>
      </c>
      <c r="B1488" s="55" t="s">
        <v>1027</v>
      </c>
      <c r="C1488" s="56" t="s">
        <v>1040</v>
      </c>
      <c r="D1488" s="57" t="s">
        <v>3776</v>
      </c>
      <c r="E1488" s="53" t="s">
        <v>3775</v>
      </c>
    </row>
    <row r="1489" spans="1:5" x14ac:dyDescent="0.25">
      <c r="A1489" s="54" t="s">
        <v>3777</v>
      </c>
      <c r="B1489" s="55" t="s">
        <v>1027</v>
      </c>
      <c r="C1489" s="56" t="s">
        <v>1040</v>
      </c>
      <c r="D1489" s="57" t="s">
        <v>3778</v>
      </c>
      <c r="E1489" s="58" t="s">
        <v>3777</v>
      </c>
    </row>
    <row r="1490" spans="1:5" x14ac:dyDescent="0.25">
      <c r="A1490" s="49" t="s">
        <v>3779</v>
      </c>
      <c r="B1490" s="55" t="s">
        <v>1027</v>
      </c>
      <c r="C1490" s="56" t="s">
        <v>1040</v>
      </c>
      <c r="D1490" s="57" t="s">
        <v>3780</v>
      </c>
      <c r="E1490" s="53" t="s">
        <v>3779</v>
      </c>
    </row>
    <row r="1491" spans="1:5" x14ac:dyDescent="0.25">
      <c r="A1491" s="49" t="s">
        <v>3781</v>
      </c>
      <c r="B1491" s="55" t="s">
        <v>1027</v>
      </c>
      <c r="C1491" s="56" t="s">
        <v>1040</v>
      </c>
      <c r="D1491" s="57" t="s">
        <v>3782</v>
      </c>
      <c r="E1491" s="53" t="s">
        <v>3781</v>
      </c>
    </row>
    <row r="1492" spans="1:5" x14ac:dyDescent="0.25">
      <c r="A1492" s="49" t="s">
        <v>3783</v>
      </c>
      <c r="B1492" s="55" t="s">
        <v>1027</v>
      </c>
      <c r="C1492" s="51" t="s">
        <v>1037</v>
      </c>
      <c r="D1492" s="52" t="s">
        <v>3784</v>
      </c>
      <c r="E1492" s="53" t="s">
        <v>3783</v>
      </c>
    </row>
    <row r="1493" spans="1:5" x14ac:dyDescent="0.25">
      <c r="A1493" s="54" t="s">
        <v>3785</v>
      </c>
      <c r="B1493" s="55" t="s">
        <v>1027</v>
      </c>
      <c r="C1493" s="56" t="s">
        <v>1040</v>
      </c>
      <c r="D1493" s="57" t="s">
        <v>3784</v>
      </c>
      <c r="E1493" s="58" t="s">
        <v>3785</v>
      </c>
    </row>
    <row r="1494" spans="1:5" x14ac:dyDescent="0.25">
      <c r="A1494" s="49" t="s">
        <v>3786</v>
      </c>
      <c r="B1494" s="55" t="s">
        <v>1027</v>
      </c>
      <c r="C1494" s="51" t="s">
        <v>1037</v>
      </c>
      <c r="D1494" s="52" t="s">
        <v>3787</v>
      </c>
      <c r="E1494" s="53" t="s">
        <v>3786</v>
      </c>
    </row>
    <row r="1495" spans="1:5" x14ac:dyDescent="0.25">
      <c r="A1495" s="54" t="s">
        <v>3788</v>
      </c>
      <c r="B1495" s="55" t="s">
        <v>1027</v>
      </c>
      <c r="C1495" s="56" t="s">
        <v>1040</v>
      </c>
      <c r="D1495" s="57" t="s">
        <v>3787</v>
      </c>
      <c r="E1495" s="58" t="s">
        <v>3788</v>
      </c>
    </row>
    <row r="1496" spans="1:5" x14ac:dyDescent="0.25">
      <c r="A1496" s="44" t="s">
        <v>3789</v>
      </c>
      <c r="B1496" s="45" t="s">
        <v>1027</v>
      </c>
      <c r="C1496" s="46" t="s">
        <v>1034</v>
      </c>
      <c r="D1496" s="47" t="s">
        <v>3790</v>
      </c>
      <c r="E1496" s="48" t="s">
        <v>3789</v>
      </c>
    </row>
    <row r="1497" spans="1:5" x14ac:dyDescent="0.25">
      <c r="A1497" s="49" t="s">
        <v>3791</v>
      </c>
      <c r="B1497" s="50" t="s">
        <v>1027</v>
      </c>
      <c r="C1497" s="51" t="s">
        <v>1037</v>
      </c>
      <c r="D1497" s="52" t="s">
        <v>3790</v>
      </c>
      <c r="E1497" s="53" t="s">
        <v>3791</v>
      </c>
    </row>
    <row r="1498" spans="1:5" x14ac:dyDescent="0.25">
      <c r="A1498" s="54" t="s">
        <v>3792</v>
      </c>
      <c r="B1498" s="55" t="s">
        <v>1027</v>
      </c>
      <c r="C1498" s="56" t="s">
        <v>1040</v>
      </c>
      <c r="D1498" s="57" t="s">
        <v>3790</v>
      </c>
      <c r="E1498" s="58" t="s">
        <v>3792</v>
      </c>
    </row>
    <row r="1499" spans="1:5" x14ac:dyDescent="0.25">
      <c r="A1499" s="44" t="s">
        <v>3793</v>
      </c>
      <c r="B1499" s="45" t="s">
        <v>1027</v>
      </c>
      <c r="C1499" s="46" t="s">
        <v>1034</v>
      </c>
      <c r="D1499" s="47" t="s">
        <v>3794</v>
      </c>
      <c r="E1499" s="48" t="s">
        <v>3793</v>
      </c>
    </row>
    <row r="1500" spans="1:5" x14ac:dyDescent="0.25">
      <c r="A1500" s="49" t="s">
        <v>3795</v>
      </c>
      <c r="B1500" s="50" t="s">
        <v>1027</v>
      </c>
      <c r="C1500" s="51" t="s">
        <v>1037</v>
      </c>
      <c r="D1500" s="52" t="s">
        <v>3796</v>
      </c>
      <c r="E1500" s="53" t="s">
        <v>3795</v>
      </c>
    </row>
    <row r="1501" spans="1:5" x14ac:dyDescent="0.25">
      <c r="A1501" s="54" t="s">
        <v>3797</v>
      </c>
      <c r="B1501" s="55" t="s">
        <v>1027</v>
      </c>
      <c r="C1501" s="56" t="s">
        <v>1040</v>
      </c>
      <c r="D1501" s="57" t="s">
        <v>3798</v>
      </c>
      <c r="E1501" s="58" t="s">
        <v>3797</v>
      </c>
    </row>
    <row r="1502" spans="1:5" x14ac:dyDescent="0.25">
      <c r="A1502" s="54" t="s">
        <v>3799</v>
      </c>
      <c r="B1502" s="55" t="s">
        <v>1027</v>
      </c>
      <c r="C1502" s="56" t="s">
        <v>1040</v>
      </c>
      <c r="D1502" s="57" t="s">
        <v>3800</v>
      </c>
      <c r="E1502" s="58" t="s">
        <v>3799</v>
      </c>
    </row>
    <row r="1503" spans="1:5" x14ac:dyDescent="0.25">
      <c r="A1503" s="54" t="s">
        <v>3801</v>
      </c>
      <c r="B1503" s="55" t="s">
        <v>1027</v>
      </c>
      <c r="C1503" s="56" t="s">
        <v>1040</v>
      </c>
      <c r="D1503" s="57" t="s">
        <v>3802</v>
      </c>
      <c r="E1503" s="58" t="s">
        <v>3801</v>
      </c>
    </row>
    <row r="1504" spans="1:5" x14ac:dyDescent="0.25">
      <c r="A1504" s="54" t="s">
        <v>3803</v>
      </c>
      <c r="B1504" s="55" t="s">
        <v>1027</v>
      </c>
      <c r="C1504" s="56" t="s">
        <v>1040</v>
      </c>
      <c r="D1504" s="57" t="s">
        <v>3804</v>
      </c>
      <c r="E1504" s="58" t="s">
        <v>3803</v>
      </c>
    </row>
    <row r="1505" spans="1:5" x14ac:dyDescent="0.25">
      <c r="A1505" s="54" t="s">
        <v>3805</v>
      </c>
      <c r="B1505" s="55" t="s">
        <v>1027</v>
      </c>
      <c r="C1505" s="56" t="s">
        <v>1040</v>
      </c>
      <c r="D1505" s="57" t="s">
        <v>3806</v>
      </c>
      <c r="E1505" s="58" t="s">
        <v>3805</v>
      </c>
    </row>
    <row r="1506" spans="1:5" x14ac:dyDescent="0.25">
      <c r="A1506" s="54" t="s">
        <v>3807</v>
      </c>
      <c r="B1506" s="55" t="s">
        <v>1027</v>
      </c>
      <c r="C1506" s="56" t="s">
        <v>1040</v>
      </c>
      <c r="D1506" s="57" t="s">
        <v>3808</v>
      </c>
      <c r="E1506" s="58" t="s">
        <v>3807</v>
      </c>
    </row>
    <row r="1507" spans="1:5" x14ac:dyDescent="0.25">
      <c r="A1507" s="54" t="s">
        <v>3809</v>
      </c>
      <c r="B1507" s="55" t="s">
        <v>1027</v>
      </c>
      <c r="C1507" s="56" t="s">
        <v>1040</v>
      </c>
      <c r="D1507" s="57" t="s">
        <v>3810</v>
      </c>
      <c r="E1507" s="58" t="s">
        <v>3809</v>
      </c>
    </row>
    <row r="1508" spans="1:5" x14ac:dyDescent="0.25">
      <c r="A1508" s="54" t="s">
        <v>3811</v>
      </c>
      <c r="B1508" s="55" t="s">
        <v>1027</v>
      </c>
      <c r="C1508" s="56" t="s">
        <v>1040</v>
      </c>
      <c r="D1508" s="57" t="s">
        <v>3812</v>
      </c>
      <c r="E1508" s="58" t="s">
        <v>3811</v>
      </c>
    </row>
    <row r="1509" spans="1:5" x14ac:dyDescent="0.25">
      <c r="A1509" s="54" t="s">
        <v>3813</v>
      </c>
      <c r="B1509" s="55" t="s">
        <v>1027</v>
      </c>
      <c r="C1509" s="56" t="s">
        <v>1040</v>
      </c>
      <c r="D1509" s="57" t="s">
        <v>3814</v>
      </c>
      <c r="E1509" s="58" t="s">
        <v>3813</v>
      </c>
    </row>
    <row r="1510" spans="1:5" x14ac:dyDescent="0.25">
      <c r="A1510" s="54" t="s">
        <v>3815</v>
      </c>
      <c r="B1510" s="55" t="s">
        <v>1027</v>
      </c>
      <c r="C1510" s="56" t="s">
        <v>1040</v>
      </c>
      <c r="D1510" s="57" t="s">
        <v>3816</v>
      </c>
      <c r="E1510" s="58" t="s">
        <v>3815</v>
      </c>
    </row>
    <row r="1511" spans="1:5" ht="24" x14ac:dyDescent="0.25">
      <c r="A1511" s="54" t="s">
        <v>3817</v>
      </c>
      <c r="B1511" s="55" t="s">
        <v>1027</v>
      </c>
      <c r="C1511" s="56" t="s">
        <v>1040</v>
      </c>
      <c r="D1511" s="57" t="s">
        <v>3818</v>
      </c>
      <c r="E1511" s="58" t="s">
        <v>3817</v>
      </c>
    </row>
    <row r="1512" spans="1:5" ht="24" x14ac:dyDescent="0.25">
      <c r="A1512" s="54" t="s">
        <v>3819</v>
      </c>
      <c r="B1512" s="55" t="s">
        <v>1027</v>
      </c>
      <c r="C1512" s="56" t="s">
        <v>1040</v>
      </c>
      <c r="D1512" s="57" t="s">
        <v>3820</v>
      </c>
      <c r="E1512" s="58" t="s">
        <v>3819</v>
      </c>
    </row>
    <row r="1513" spans="1:5" x14ac:dyDescent="0.25">
      <c r="A1513" s="54" t="s">
        <v>3821</v>
      </c>
      <c r="B1513" s="55" t="s">
        <v>1027</v>
      </c>
      <c r="C1513" s="56" t="s">
        <v>1040</v>
      </c>
      <c r="D1513" s="57" t="s">
        <v>3822</v>
      </c>
      <c r="E1513" s="58" t="s">
        <v>3821</v>
      </c>
    </row>
    <row r="1514" spans="1:5" x14ac:dyDescent="0.25">
      <c r="A1514" s="49" t="s">
        <v>3823</v>
      </c>
      <c r="B1514" s="50" t="s">
        <v>1027</v>
      </c>
      <c r="C1514" s="51" t="s">
        <v>1037</v>
      </c>
      <c r="D1514" s="52" t="s">
        <v>3824</v>
      </c>
      <c r="E1514" s="53" t="s">
        <v>3823</v>
      </c>
    </row>
    <row r="1515" spans="1:5" x14ac:dyDescent="0.25">
      <c r="A1515" s="54" t="s">
        <v>3825</v>
      </c>
      <c r="B1515" s="55" t="s">
        <v>1027</v>
      </c>
      <c r="C1515" s="56" t="s">
        <v>1040</v>
      </c>
      <c r="D1515" s="57" t="s">
        <v>3826</v>
      </c>
      <c r="E1515" s="58" t="s">
        <v>3825</v>
      </c>
    </row>
    <row r="1516" spans="1:5" x14ac:dyDescent="0.25">
      <c r="A1516" s="54" t="s">
        <v>3827</v>
      </c>
      <c r="B1516" s="55" t="s">
        <v>1027</v>
      </c>
      <c r="C1516" s="56" t="s">
        <v>1040</v>
      </c>
      <c r="D1516" s="57" t="s">
        <v>3828</v>
      </c>
      <c r="E1516" s="58" t="s">
        <v>3827</v>
      </c>
    </row>
    <row r="1517" spans="1:5" x14ac:dyDescent="0.25">
      <c r="A1517" s="54" t="s">
        <v>3829</v>
      </c>
      <c r="B1517" s="55" t="s">
        <v>1027</v>
      </c>
      <c r="C1517" s="56" t="s">
        <v>1040</v>
      </c>
      <c r="D1517" s="57" t="s">
        <v>3830</v>
      </c>
      <c r="E1517" s="58" t="s">
        <v>3829</v>
      </c>
    </row>
    <row r="1518" spans="1:5" x14ac:dyDescent="0.25">
      <c r="A1518" s="54" t="s">
        <v>3831</v>
      </c>
      <c r="B1518" s="55" t="s">
        <v>1027</v>
      </c>
      <c r="C1518" s="56" t="s">
        <v>1040</v>
      </c>
      <c r="D1518" s="57" t="s">
        <v>3832</v>
      </c>
      <c r="E1518" s="58" t="s">
        <v>3831</v>
      </c>
    </row>
    <row r="1519" spans="1:5" x14ac:dyDescent="0.25">
      <c r="A1519" s="54" t="s">
        <v>3833</v>
      </c>
      <c r="B1519" s="55" t="s">
        <v>1027</v>
      </c>
      <c r="C1519" s="56" t="s">
        <v>1040</v>
      </c>
      <c r="D1519" s="57" t="s">
        <v>3834</v>
      </c>
      <c r="E1519" s="58" t="s">
        <v>3833</v>
      </c>
    </row>
    <row r="1520" spans="1:5" x14ac:dyDescent="0.25">
      <c r="A1520" s="54" t="s">
        <v>3835</v>
      </c>
      <c r="B1520" s="55" t="s">
        <v>1027</v>
      </c>
      <c r="C1520" s="56" t="s">
        <v>1040</v>
      </c>
      <c r="D1520" s="57" t="s">
        <v>3836</v>
      </c>
      <c r="E1520" s="58" t="s">
        <v>3835</v>
      </c>
    </row>
    <row r="1521" spans="1:5" x14ac:dyDescent="0.25">
      <c r="A1521" s="54" t="s">
        <v>3837</v>
      </c>
      <c r="B1521" s="55" t="s">
        <v>1027</v>
      </c>
      <c r="C1521" s="56" t="s">
        <v>1040</v>
      </c>
      <c r="D1521" s="57" t="s">
        <v>3838</v>
      </c>
      <c r="E1521" s="58" t="s">
        <v>3837</v>
      </c>
    </row>
    <row r="1522" spans="1:5" x14ac:dyDescent="0.25">
      <c r="A1522" s="54" t="s">
        <v>3839</v>
      </c>
      <c r="B1522" s="55" t="s">
        <v>1027</v>
      </c>
      <c r="C1522" s="56" t="s">
        <v>1040</v>
      </c>
      <c r="D1522" s="57" t="s">
        <v>3840</v>
      </c>
      <c r="E1522" s="58" t="s">
        <v>3839</v>
      </c>
    </row>
    <row r="1523" spans="1:5" ht="24" x14ac:dyDescent="0.25">
      <c r="A1523" s="54" t="s">
        <v>3841</v>
      </c>
      <c r="B1523" s="55" t="s">
        <v>1027</v>
      </c>
      <c r="C1523" s="56" t="s">
        <v>1040</v>
      </c>
      <c r="D1523" s="57" t="s">
        <v>3842</v>
      </c>
      <c r="E1523" s="58" t="s">
        <v>3841</v>
      </c>
    </row>
    <row r="1524" spans="1:5" x14ac:dyDescent="0.25">
      <c r="A1524" s="54" t="s">
        <v>3843</v>
      </c>
      <c r="B1524" s="55" t="s">
        <v>1027</v>
      </c>
      <c r="C1524" s="56" t="s">
        <v>1040</v>
      </c>
      <c r="D1524" s="57" t="s">
        <v>3844</v>
      </c>
      <c r="E1524" s="58" t="s">
        <v>3843</v>
      </c>
    </row>
    <row r="1525" spans="1:5" x14ac:dyDescent="0.25">
      <c r="A1525" s="54" t="s">
        <v>3845</v>
      </c>
      <c r="B1525" s="55" t="s">
        <v>1027</v>
      </c>
      <c r="C1525" s="56" t="s">
        <v>1040</v>
      </c>
      <c r="D1525" s="57" t="s">
        <v>3846</v>
      </c>
      <c r="E1525" s="58" t="s">
        <v>3845</v>
      </c>
    </row>
    <row r="1526" spans="1:5" ht="24" x14ac:dyDescent="0.25">
      <c r="A1526" s="54" t="s">
        <v>3847</v>
      </c>
      <c r="B1526" s="55" t="s">
        <v>1027</v>
      </c>
      <c r="C1526" s="56" t="s">
        <v>1040</v>
      </c>
      <c r="D1526" s="57" t="s">
        <v>3848</v>
      </c>
      <c r="E1526" s="58" t="s">
        <v>3847</v>
      </c>
    </row>
    <row r="1527" spans="1:5" x14ac:dyDescent="0.25">
      <c r="A1527" s="54" t="s">
        <v>3849</v>
      </c>
      <c r="B1527" s="55" t="s">
        <v>1027</v>
      </c>
      <c r="C1527" s="56" t="s">
        <v>1040</v>
      </c>
      <c r="D1527" s="57" t="s">
        <v>3850</v>
      </c>
      <c r="E1527" s="58" t="s">
        <v>3849</v>
      </c>
    </row>
    <row r="1528" spans="1:5" x14ac:dyDescent="0.25">
      <c r="A1528" s="54" t="s">
        <v>3851</v>
      </c>
      <c r="B1528" s="55" t="s">
        <v>1027</v>
      </c>
      <c r="C1528" s="56" t="s">
        <v>1040</v>
      </c>
      <c r="D1528" s="57" t="s">
        <v>3852</v>
      </c>
      <c r="E1528" s="58" t="s">
        <v>3851</v>
      </c>
    </row>
    <row r="1529" spans="1:5" x14ac:dyDescent="0.25">
      <c r="A1529" s="54" t="s">
        <v>3853</v>
      </c>
      <c r="B1529" s="55" t="s">
        <v>1027</v>
      </c>
      <c r="C1529" s="56" t="s">
        <v>1040</v>
      </c>
      <c r="D1529" s="57" t="s">
        <v>3854</v>
      </c>
      <c r="E1529" s="58" t="s">
        <v>3853</v>
      </c>
    </row>
    <row r="1530" spans="1:5" x14ac:dyDescent="0.25">
      <c r="A1530" s="54" t="s">
        <v>3855</v>
      </c>
      <c r="B1530" s="55" t="s">
        <v>1027</v>
      </c>
      <c r="C1530" s="56" t="s">
        <v>1040</v>
      </c>
      <c r="D1530" s="57" t="s">
        <v>3856</v>
      </c>
      <c r="E1530" s="58" t="s">
        <v>3855</v>
      </c>
    </row>
    <row r="1531" spans="1:5" x14ac:dyDescent="0.25">
      <c r="A1531" s="54" t="s">
        <v>3857</v>
      </c>
      <c r="B1531" s="55" t="s">
        <v>1027</v>
      </c>
      <c r="C1531" s="56" t="s">
        <v>1040</v>
      </c>
      <c r="D1531" s="57" t="s">
        <v>3858</v>
      </c>
      <c r="E1531" s="58" t="s">
        <v>3857</v>
      </c>
    </row>
    <row r="1532" spans="1:5" x14ac:dyDescent="0.25">
      <c r="A1532" s="54" t="s">
        <v>3859</v>
      </c>
      <c r="B1532" s="55" t="s">
        <v>1027</v>
      </c>
      <c r="C1532" s="56" t="s">
        <v>1040</v>
      </c>
      <c r="D1532" s="57" t="s">
        <v>3860</v>
      </c>
      <c r="E1532" s="58" t="s">
        <v>3859</v>
      </c>
    </row>
    <row r="1533" spans="1:5" ht="24" x14ac:dyDescent="0.25">
      <c r="A1533" s="54" t="s">
        <v>3861</v>
      </c>
      <c r="B1533" s="55" t="s">
        <v>1027</v>
      </c>
      <c r="C1533" s="56" t="s">
        <v>1040</v>
      </c>
      <c r="D1533" s="57" t="s">
        <v>3862</v>
      </c>
      <c r="E1533" s="58" t="s">
        <v>3861</v>
      </c>
    </row>
    <row r="1534" spans="1:5" x14ac:dyDescent="0.25">
      <c r="A1534" s="54" t="s">
        <v>3863</v>
      </c>
      <c r="B1534" s="55" t="s">
        <v>1027</v>
      </c>
      <c r="C1534" s="56" t="s">
        <v>1040</v>
      </c>
      <c r="D1534" s="57" t="s">
        <v>3864</v>
      </c>
      <c r="E1534" s="58" t="s">
        <v>3863</v>
      </c>
    </row>
    <row r="1535" spans="1:5" x14ac:dyDescent="0.25">
      <c r="A1535" s="49" t="s">
        <v>3865</v>
      </c>
      <c r="B1535" s="50" t="s">
        <v>1027</v>
      </c>
      <c r="C1535" s="51" t="s">
        <v>1037</v>
      </c>
      <c r="D1535" s="52" t="s">
        <v>3866</v>
      </c>
      <c r="E1535" s="53" t="s">
        <v>3865</v>
      </c>
    </row>
    <row r="1536" spans="1:5" x14ac:dyDescent="0.25">
      <c r="A1536" s="54" t="s">
        <v>3867</v>
      </c>
      <c r="B1536" s="55" t="s">
        <v>1027</v>
      </c>
      <c r="C1536" s="56" t="s">
        <v>1040</v>
      </c>
      <c r="D1536" s="57" t="s">
        <v>3868</v>
      </c>
      <c r="E1536" s="58" t="s">
        <v>3867</v>
      </c>
    </row>
    <row r="1537" spans="1:5" x14ac:dyDescent="0.25">
      <c r="A1537" s="54" t="s">
        <v>3869</v>
      </c>
      <c r="B1537" s="55" t="s">
        <v>1027</v>
      </c>
      <c r="C1537" s="56" t="s">
        <v>1040</v>
      </c>
      <c r="D1537" s="57" t="s">
        <v>3870</v>
      </c>
      <c r="E1537" s="58" t="s">
        <v>3869</v>
      </c>
    </row>
    <row r="1538" spans="1:5" x14ac:dyDescent="0.25">
      <c r="A1538" s="54" t="s">
        <v>3871</v>
      </c>
      <c r="B1538" s="55" t="s">
        <v>1027</v>
      </c>
      <c r="C1538" s="56" t="s">
        <v>1040</v>
      </c>
      <c r="D1538" s="57" t="s">
        <v>3872</v>
      </c>
      <c r="E1538" s="58" t="s">
        <v>3871</v>
      </c>
    </row>
    <row r="1539" spans="1:5" x14ac:dyDescent="0.25">
      <c r="A1539" s="49" t="s">
        <v>3873</v>
      </c>
      <c r="B1539" s="50" t="s">
        <v>1027</v>
      </c>
      <c r="C1539" s="51" t="s">
        <v>1037</v>
      </c>
      <c r="D1539" s="52" t="s">
        <v>3874</v>
      </c>
      <c r="E1539" s="53" t="s">
        <v>3873</v>
      </c>
    </row>
    <row r="1540" spans="1:5" x14ac:dyDescent="0.25">
      <c r="A1540" s="54" t="s">
        <v>3875</v>
      </c>
      <c r="B1540" s="55" t="s">
        <v>1027</v>
      </c>
      <c r="C1540" s="56" t="s">
        <v>1040</v>
      </c>
      <c r="D1540" s="57" t="s">
        <v>3876</v>
      </c>
      <c r="E1540" s="58" t="s">
        <v>3875</v>
      </c>
    </row>
    <row r="1541" spans="1:5" x14ac:dyDescent="0.25">
      <c r="A1541" s="54" t="s">
        <v>3877</v>
      </c>
      <c r="B1541" s="55" t="s">
        <v>1027</v>
      </c>
      <c r="C1541" s="56" t="s">
        <v>1040</v>
      </c>
      <c r="D1541" s="57" t="s">
        <v>3878</v>
      </c>
      <c r="E1541" s="58" t="s">
        <v>3877</v>
      </c>
    </row>
    <row r="1542" spans="1:5" x14ac:dyDescent="0.25">
      <c r="A1542" s="54" t="s">
        <v>3879</v>
      </c>
      <c r="B1542" s="55" t="s">
        <v>1027</v>
      </c>
      <c r="C1542" s="56" t="s">
        <v>1040</v>
      </c>
      <c r="D1542" s="57" t="s">
        <v>3880</v>
      </c>
      <c r="E1542" s="58" t="s">
        <v>3879</v>
      </c>
    </row>
    <row r="1543" spans="1:5" x14ac:dyDescent="0.25">
      <c r="A1543" s="49" t="s">
        <v>3881</v>
      </c>
      <c r="B1543" s="50" t="s">
        <v>1027</v>
      </c>
      <c r="C1543" s="51" t="s">
        <v>1037</v>
      </c>
      <c r="D1543" s="52" t="s">
        <v>3882</v>
      </c>
      <c r="E1543" s="53" t="s">
        <v>3881</v>
      </c>
    </row>
    <row r="1544" spans="1:5" x14ac:dyDescent="0.25">
      <c r="A1544" s="54" t="s">
        <v>3883</v>
      </c>
      <c r="B1544" s="55" t="s">
        <v>1027</v>
      </c>
      <c r="C1544" s="56" t="s">
        <v>1040</v>
      </c>
      <c r="D1544" s="57" t="s">
        <v>3882</v>
      </c>
      <c r="E1544" s="58" t="s">
        <v>3883</v>
      </c>
    </row>
    <row r="1545" spans="1:5" x14ac:dyDescent="0.25">
      <c r="A1545" s="39" t="s">
        <v>3884</v>
      </c>
      <c r="B1545" s="40" t="s">
        <v>1027</v>
      </c>
      <c r="C1545" s="41" t="s">
        <v>1031</v>
      </c>
      <c r="D1545" s="42" t="s">
        <v>3885</v>
      </c>
      <c r="E1545" s="43" t="s">
        <v>3884</v>
      </c>
    </row>
    <row r="1546" spans="1:5" x14ac:dyDescent="0.25">
      <c r="A1546" s="44" t="s">
        <v>3886</v>
      </c>
      <c r="B1546" s="45" t="s">
        <v>1027</v>
      </c>
      <c r="C1546" s="46" t="s">
        <v>1034</v>
      </c>
      <c r="D1546" s="47" t="s">
        <v>3887</v>
      </c>
      <c r="E1546" s="48" t="s">
        <v>3886</v>
      </c>
    </row>
    <row r="1547" spans="1:5" x14ac:dyDescent="0.25">
      <c r="A1547" s="49" t="s">
        <v>3888</v>
      </c>
      <c r="B1547" s="50" t="s">
        <v>1027</v>
      </c>
      <c r="C1547" s="51" t="s">
        <v>1037</v>
      </c>
      <c r="D1547" s="52" t="s">
        <v>3887</v>
      </c>
      <c r="E1547" s="53" t="s">
        <v>3888</v>
      </c>
    </row>
    <row r="1548" spans="1:5" x14ac:dyDescent="0.25">
      <c r="A1548" s="54" t="s">
        <v>3889</v>
      </c>
      <c r="B1548" s="55" t="s">
        <v>1027</v>
      </c>
      <c r="C1548" s="56" t="s">
        <v>1040</v>
      </c>
      <c r="D1548" s="57" t="s">
        <v>3887</v>
      </c>
      <c r="E1548" s="58" t="s">
        <v>3889</v>
      </c>
    </row>
    <row r="1549" spans="1:5" x14ac:dyDescent="0.25">
      <c r="A1549" s="44" t="s">
        <v>3890</v>
      </c>
      <c r="B1549" s="45" t="s">
        <v>1027</v>
      </c>
      <c r="C1549" s="46" t="s">
        <v>1034</v>
      </c>
      <c r="D1549" s="47" t="s">
        <v>3891</v>
      </c>
      <c r="E1549" s="48" t="s">
        <v>3890</v>
      </c>
    </row>
    <row r="1550" spans="1:5" x14ac:dyDescent="0.25">
      <c r="A1550" s="49" t="s">
        <v>3892</v>
      </c>
      <c r="B1550" s="50" t="s">
        <v>1027</v>
      </c>
      <c r="C1550" s="51" t="s">
        <v>1037</v>
      </c>
      <c r="D1550" s="52" t="s">
        <v>3893</v>
      </c>
      <c r="E1550" s="53" t="s">
        <v>3892</v>
      </c>
    </row>
    <row r="1551" spans="1:5" x14ac:dyDescent="0.25">
      <c r="A1551" s="54" t="s">
        <v>3894</v>
      </c>
      <c r="B1551" s="55" t="s">
        <v>1027</v>
      </c>
      <c r="C1551" s="56" t="s">
        <v>1040</v>
      </c>
      <c r="D1551" s="57" t="s">
        <v>3893</v>
      </c>
      <c r="E1551" s="58" t="s">
        <v>3894</v>
      </c>
    </row>
    <row r="1552" spans="1:5" x14ac:dyDescent="0.25">
      <c r="A1552" s="49" t="s">
        <v>3895</v>
      </c>
      <c r="B1552" s="50" t="s">
        <v>1027</v>
      </c>
      <c r="C1552" s="51" t="s">
        <v>1037</v>
      </c>
      <c r="D1552" s="52" t="s">
        <v>3896</v>
      </c>
      <c r="E1552" s="53" t="s">
        <v>3895</v>
      </c>
    </row>
    <row r="1553" spans="1:5" x14ac:dyDescent="0.25">
      <c r="A1553" s="54" t="s">
        <v>3897</v>
      </c>
      <c r="B1553" s="55" t="s">
        <v>1027</v>
      </c>
      <c r="C1553" s="56" t="s">
        <v>1040</v>
      </c>
      <c r="D1553" s="57" t="s">
        <v>3896</v>
      </c>
      <c r="E1553" s="58" t="s">
        <v>3897</v>
      </c>
    </row>
    <row r="1554" spans="1:5" x14ac:dyDescent="0.25">
      <c r="A1554" s="44" t="s">
        <v>3898</v>
      </c>
      <c r="B1554" s="45" t="s">
        <v>1027</v>
      </c>
      <c r="C1554" s="46" t="s">
        <v>1034</v>
      </c>
      <c r="D1554" s="47" t="s">
        <v>3899</v>
      </c>
      <c r="E1554" s="48" t="s">
        <v>3898</v>
      </c>
    </row>
    <row r="1555" spans="1:5" x14ac:dyDescent="0.25">
      <c r="A1555" s="49" t="s">
        <v>3900</v>
      </c>
      <c r="B1555" s="50" t="s">
        <v>1027</v>
      </c>
      <c r="C1555" s="51" t="s">
        <v>1037</v>
      </c>
      <c r="D1555" s="52" t="s">
        <v>3899</v>
      </c>
      <c r="E1555" s="53" t="s">
        <v>3900</v>
      </c>
    </row>
    <row r="1556" spans="1:5" x14ac:dyDescent="0.25">
      <c r="A1556" s="54" t="s">
        <v>3901</v>
      </c>
      <c r="B1556" s="55" t="s">
        <v>1027</v>
      </c>
      <c r="C1556" s="56" t="s">
        <v>1040</v>
      </c>
      <c r="D1556" s="57" t="s">
        <v>3899</v>
      </c>
      <c r="E1556" s="58" t="s">
        <v>3901</v>
      </c>
    </row>
    <row r="1557" spans="1:5" ht="17.25" x14ac:dyDescent="0.25">
      <c r="A1557" s="34" t="s">
        <v>3902</v>
      </c>
      <c r="B1557" s="35" t="s">
        <v>1027</v>
      </c>
      <c r="C1557" s="35" t="s">
        <v>1028</v>
      </c>
      <c r="D1557" s="65" t="s">
        <v>3903</v>
      </c>
      <c r="E1557" s="38" t="s">
        <v>3902</v>
      </c>
    </row>
    <row r="1558" spans="1:5" x14ac:dyDescent="0.25">
      <c r="A1558" s="39" t="s">
        <v>3904</v>
      </c>
      <c r="B1558" s="40" t="s">
        <v>1027</v>
      </c>
      <c r="C1558" s="41" t="s">
        <v>1031</v>
      </c>
      <c r="D1558" s="42" t="s">
        <v>3903</v>
      </c>
      <c r="E1558" s="43" t="s">
        <v>3904</v>
      </c>
    </row>
    <row r="1559" spans="1:5" x14ac:dyDescent="0.25">
      <c r="A1559" s="44" t="s">
        <v>3905</v>
      </c>
      <c r="B1559" s="45" t="s">
        <v>1027</v>
      </c>
      <c r="C1559" s="46" t="s">
        <v>1034</v>
      </c>
      <c r="D1559" s="68" t="s">
        <v>3903</v>
      </c>
      <c r="E1559" s="48" t="s">
        <v>3905</v>
      </c>
    </row>
    <row r="1560" spans="1:5" x14ac:dyDescent="0.25">
      <c r="A1560" s="49" t="s">
        <v>3906</v>
      </c>
      <c r="B1560" s="50" t="s">
        <v>1027</v>
      </c>
      <c r="C1560" s="51" t="s">
        <v>1037</v>
      </c>
      <c r="D1560" s="52" t="s">
        <v>3903</v>
      </c>
      <c r="E1560" s="53" t="s">
        <v>3906</v>
      </c>
    </row>
    <row r="1561" spans="1:5" x14ac:dyDescent="0.25">
      <c r="A1561" s="54" t="s">
        <v>3907</v>
      </c>
      <c r="B1561" s="55" t="s">
        <v>1027</v>
      </c>
      <c r="C1561" s="56" t="s">
        <v>1040</v>
      </c>
      <c r="D1561" s="57" t="s">
        <v>3903</v>
      </c>
      <c r="E1561" s="58" t="s">
        <v>3907</v>
      </c>
    </row>
    <row r="1562" spans="1:5" ht="17.25" x14ac:dyDescent="0.25">
      <c r="A1562" s="34" t="s">
        <v>3908</v>
      </c>
      <c r="B1562" s="35" t="s">
        <v>1027</v>
      </c>
      <c r="C1562" s="35" t="s">
        <v>1028</v>
      </c>
      <c r="D1562" s="65" t="s">
        <v>3909</v>
      </c>
      <c r="E1562" s="38" t="s">
        <v>3908</v>
      </c>
    </row>
    <row r="1563" spans="1:5" x14ac:dyDescent="0.25">
      <c r="A1563" s="39" t="s">
        <v>3910</v>
      </c>
      <c r="B1563" s="40" t="s">
        <v>1027</v>
      </c>
      <c r="C1563" s="40" t="s">
        <v>1031</v>
      </c>
      <c r="D1563" s="42" t="s">
        <v>3911</v>
      </c>
      <c r="E1563" s="43" t="s">
        <v>3910</v>
      </c>
    </row>
    <row r="1564" spans="1:5" x14ac:dyDescent="0.25">
      <c r="A1564" s="44" t="s">
        <v>3912</v>
      </c>
      <c r="B1564" s="45" t="s">
        <v>1027</v>
      </c>
      <c r="C1564" s="45" t="s">
        <v>1034</v>
      </c>
      <c r="D1564" s="47" t="s">
        <v>3913</v>
      </c>
      <c r="E1564" s="48" t="s">
        <v>3912</v>
      </c>
    </row>
    <row r="1565" spans="1:5" x14ac:dyDescent="0.25">
      <c r="A1565" s="49" t="s">
        <v>3914</v>
      </c>
      <c r="B1565" s="50" t="s">
        <v>1027</v>
      </c>
      <c r="C1565" s="50" t="s">
        <v>1037</v>
      </c>
      <c r="D1565" s="52" t="s">
        <v>3915</v>
      </c>
      <c r="E1565" s="53" t="s">
        <v>3914</v>
      </c>
    </row>
    <row r="1566" spans="1:5" x14ac:dyDescent="0.25">
      <c r="A1566" s="54" t="s">
        <v>3916</v>
      </c>
      <c r="B1566" s="55" t="s">
        <v>1027</v>
      </c>
      <c r="C1566" s="56" t="s">
        <v>1040</v>
      </c>
      <c r="D1566" s="57" t="s">
        <v>3915</v>
      </c>
      <c r="E1566" s="58" t="s">
        <v>3916</v>
      </c>
    </row>
    <row r="1567" spans="1:5" x14ac:dyDescent="0.25">
      <c r="A1567" s="49" t="s">
        <v>3917</v>
      </c>
      <c r="B1567" s="50" t="s">
        <v>1027</v>
      </c>
      <c r="C1567" s="50" t="s">
        <v>1037</v>
      </c>
      <c r="D1567" s="52" t="s">
        <v>1265</v>
      </c>
      <c r="E1567" s="53" t="s">
        <v>3917</v>
      </c>
    </row>
    <row r="1568" spans="1:5" x14ac:dyDescent="0.25">
      <c r="A1568" s="54" t="s">
        <v>3918</v>
      </c>
      <c r="B1568" s="55" t="s">
        <v>1027</v>
      </c>
      <c r="C1568" s="56" t="s">
        <v>1040</v>
      </c>
      <c r="D1568" s="57" t="s">
        <v>1265</v>
      </c>
      <c r="E1568" s="58" t="s">
        <v>3918</v>
      </c>
    </row>
    <row r="1569" spans="1:5" x14ac:dyDescent="0.25">
      <c r="A1569" s="44" t="s">
        <v>3919</v>
      </c>
      <c r="B1569" s="45" t="s">
        <v>1027</v>
      </c>
      <c r="C1569" s="45" t="s">
        <v>1034</v>
      </c>
      <c r="D1569" s="47" t="s">
        <v>3920</v>
      </c>
      <c r="E1569" s="48" t="s">
        <v>3919</v>
      </c>
    </row>
    <row r="1570" spans="1:5" x14ac:dyDescent="0.25">
      <c r="A1570" s="49" t="s">
        <v>3921</v>
      </c>
      <c r="B1570" s="50" t="s">
        <v>1027</v>
      </c>
      <c r="C1570" s="50" t="s">
        <v>1037</v>
      </c>
      <c r="D1570" s="52" t="s">
        <v>3922</v>
      </c>
      <c r="E1570" s="53" t="s">
        <v>3921</v>
      </c>
    </row>
    <row r="1571" spans="1:5" x14ac:dyDescent="0.25">
      <c r="A1571" s="54" t="s">
        <v>3923</v>
      </c>
      <c r="B1571" s="55" t="s">
        <v>1027</v>
      </c>
      <c r="C1571" s="56" t="s">
        <v>1040</v>
      </c>
      <c r="D1571" s="57" t="s">
        <v>3922</v>
      </c>
      <c r="E1571" s="58" t="s">
        <v>3923</v>
      </c>
    </row>
    <row r="1572" spans="1:5" x14ac:dyDescent="0.25">
      <c r="A1572" s="49" t="s">
        <v>3924</v>
      </c>
      <c r="B1572" s="50" t="s">
        <v>1027</v>
      </c>
      <c r="C1572" s="50" t="s">
        <v>1037</v>
      </c>
      <c r="D1572" s="52" t="s">
        <v>3925</v>
      </c>
      <c r="E1572" s="53" t="s">
        <v>3924</v>
      </c>
    </row>
    <row r="1573" spans="1:5" x14ac:dyDescent="0.25">
      <c r="A1573" s="54" t="s">
        <v>3926</v>
      </c>
      <c r="B1573" s="55" t="s">
        <v>1027</v>
      </c>
      <c r="C1573" s="56" t="s">
        <v>1040</v>
      </c>
      <c r="D1573" s="57" t="s">
        <v>3925</v>
      </c>
      <c r="E1573" s="58" t="s">
        <v>3926</v>
      </c>
    </row>
    <row r="1574" spans="1:5" x14ac:dyDescent="0.25">
      <c r="A1574" s="49" t="s">
        <v>3927</v>
      </c>
      <c r="B1574" s="50" t="s">
        <v>1027</v>
      </c>
      <c r="C1574" s="50" t="s">
        <v>1037</v>
      </c>
      <c r="D1574" s="52" t="s">
        <v>3928</v>
      </c>
      <c r="E1574" s="53" t="s">
        <v>3927</v>
      </c>
    </row>
    <row r="1575" spans="1:5" x14ac:dyDescent="0.25">
      <c r="A1575" s="54" t="s">
        <v>3929</v>
      </c>
      <c r="B1575" s="55" t="s">
        <v>1027</v>
      </c>
      <c r="C1575" s="56" t="s">
        <v>1040</v>
      </c>
      <c r="D1575" s="57" t="s">
        <v>3928</v>
      </c>
      <c r="E1575" s="58" t="s">
        <v>3929</v>
      </c>
    </row>
    <row r="1576" spans="1:5" x14ac:dyDescent="0.25">
      <c r="A1576" s="44" t="s">
        <v>3930</v>
      </c>
      <c r="B1576" s="45" t="s">
        <v>1027</v>
      </c>
      <c r="C1576" s="45" t="s">
        <v>1034</v>
      </c>
      <c r="D1576" s="47" t="s">
        <v>3931</v>
      </c>
      <c r="E1576" s="48" t="s">
        <v>3930</v>
      </c>
    </row>
    <row r="1577" spans="1:5" x14ac:dyDescent="0.25">
      <c r="A1577" s="49" t="s">
        <v>3932</v>
      </c>
      <c r="B1577" s="50" t="s">
        <v>1027</v>
      </c>
      <c r="C1577" s="50" t="s">
        <v>1037</v>
      </c>
      <c r="D1577" s="52" t="s">
        <v>3933</v>
      </c>
      <c r="E1577" s="53" t="s">
        <v>3932</v>
      </c>
    </row>
    <row r="1578" spans="1:5" x14ac:dyDescent="0.25">
      <c r="A1578" s="54" t="s">
        <v>3934</v>
      </c>
      <c r="B1578" s="55" t="s">
        <v>1027</v>
      </c>
      <c r="C1578" s="56" t="s">
        <v>1040</v>
      </c>
      <c r="D1578" s="57" t="s">
        <v>3933</v>
      </c>
      <c r="E1578" s="58" t="s">
        <v>3934</v>
      </c>
    </row>
    <row r="1579" spans="1:5" x14ac:dyDescent="0.25">
      <c r="A1579" s="49" t="s">
        <v>3935</v>
      </c>
      <c r="B1579" s="50" t="s">
        <v>1027</v>
      </c>
      <c r="C1579" s="50" t="s">
        <v>1037</v>
      </c>
      <c r="D1579" s="52" t="s">
        <v>3936</v>
      </c>
      <c r="E1579" s="53" t="s">
        <v>3935</v>
      </c>
    </row>
    <row r="1580" spans="1:5" x14ac:dyDescent="0.25">
      <c r="A1580" s="54" t="s">
        <v>3937</v>
      </c>
      <c r="B1580" s="55" t="s">
        <v>1027</v>
      </c>
      <c r="C1580" s="56" t="s">
        <v>1040</v>
      </c>
      <c r="D1580" s="57" t="s">
        <v>3936</v>
      </c>
      <c r="E1580" s="58" t="s">
        <v>3937</v>
      </c>
    </row>
    <row r="1581" spans="1:5" x14ac:dyDescent="0.25">
      <c r="A1581" s="49" t="s">
        <v>3938</v>
      </c>
      <c r="B1581" s="50" t="s">
        <v>1027</v>
      </c>
      <c r="C1581" s="50" t="s">
        <v>1037</v>
      </c>
      <c r="D1581" s="52" t="s">
        <v>3939</v>
      </c>
      <c r="E1581" s="53" t="s">
        <v>3938</v>
      </c>
    </row>
    <row r="1582" spans="1:5" x14ac:dyDescent="0.25">
      <c r="A1582" s="54" t="s">
        <v>3940</v>
      </c>
      <c r="B1582" s="55" t="s">
        <v>1027</v>
      </c>
      <c r="C1582" s="56" t="s">
        <v>1040</v>
      </c>
      <c r="D1582" s="57" t="s">
        <v>3939</v>
      </c>
      <c r="E1582" s="58" t="s">
        <v>3940</v>
      </c>
    </row>
    <row r="1583" spans="1:5" x14ac:dyDescent="0.25">
      <c r="A1583" s="44" t="s">
        <v>3941</v>
      </c>
      <c r="B1583" s="45" t="s">
        <v>1027</v>
      </c>
      <c r="C1583" s="45" t="s">
        <v>1034</v>
      </c>
      <c r="D1583" s="47" t="s">
        <v>3942</v>
      </c>
      <c r="E1583" s="48" t="s">
        <v>3941</v>
      </c>
    </row>
    <row r="1584" spans="1:5" x14ac:dyDescent="0.25">
      <c r="A1584" s="49" t="s">
        <v>3943</v>
      </c>
      <c r="B1584" s="50" t="s">
        <v>1027</v>
      </c>
      <c r="C1584" s="50" t="s">
        <v>1037</v>
      </c>
      <c r="D1584" s="52" t="s">
        <v>3944</v>
      </c>
      <c r="E1584" s="53" t="s">
        <v>3943</v>
      </c>
    </row>
    <row r="1585" spans="1:5" x14ac:dyDescent="0.25">
      <c r="A1585" s="54" t="s">
        <v>3945</v>
      </c>
      <c r="B1585" s="55" t="s">
        <v>1027</v>
      </c>
      <c r="C1585" s="56" t="s">
        <v>1040</v>
      </c>
      <c r="D1585" s="57" t="s">
        <v>3944</v>
      </c>
      <c r="E1585" s="58" t="s">
        <v>3945</v>
      </c>
    </row>
    <row r="1586" spans="1:5" x14ac:dyDescent="0.25">
      <c r="A1586" s="49" t="s">
        <v>3946</v>
      </c>
      <c r="B1586" s="50" t="s">
        <v>1027</v>
      </c>
      <c r="C1586" s="50" t="s">
        <v>1037</v>
      </c>
      <c r="D1586" s="52" t="s">
        <v>3947</v>
      </c>
      <c r="E1586" s="53" t="s">
        <v>3946</v>
      </c>
    </row>
    <row r="1587" spans="1:5" x14ac:dyDescent="0.25">
      <c r="A1587" s="54" t="s">
        <v>3948</v>
      </c>
      <c r="B1587" s="55" t="s">
        <v>1027</v>
      </c>
      <c r="C1587" s="56" t="s">
        <v>1040</v>
      </c>
      <c r="D1587" s="57" t="s">
        <v>3947</v>
      </c>
      <c r="E1587" s="58" t="s">
        <v>3948</v>
      </c>
    </row>
    <row r="1588" spans="1:5" x14ac:dyDescent="0.25">
      <c r="A1588" s="49" t="s">
        <v>3949</v>
      </c>
      <c r="B1588" s="50" t="s">
        <v>1027</v>
      </c>
      <c r="C1588" s="50" t="s">
        <v>1037</v>
      </c>
      <c r="D1588" s="52" t="s">
        <v>3950</v>
      </c>
      <c r="E1588" s="53" t="s">
        <v>3949</v>
      </c>
    </row>
    <row r="1589" spans="1:5" x14ac:dyDescent="0.25">
      <c r="A1589" s="54" t="s">
        <v>3951</v>
      </c>
      <c r="B1589" s="55" t="s">
        <v>1027</v>
      </c>
      <c r="C1589" s="56" t="s">
        <v>1040</v>
      </c>
      <c r="D1589" s="57" t="s">
        <v>3950</v>
      </c>
      <c r="E1589" s="58" t="s">
        <v>3951</v>
      </c>
    </row>
    <row r="1590" spans="1:5" x14ac:dyDescent="0.25">
      <c r="A1590" s="44" t="s">
        <v>3952</v>
      </c>
      <c r="B1590" s="45" t="s">
        <v>1027</v>
      </c>
      <c r="C1590" s="45" t="s">
        <v>1034</v>
      </c>
      <c r="D1590" s="47" t="s">
        <v>3953</v>
      </c>
      <c r="E1590" s="48" t="s">
        <v>3952</v>
      </c>
    </row>
    <row r="1591" spans="1:5" x14ac:dyDescent="0.25">
      <c r="A1591" s="49" t="s">
        <v>3954</v>
      </c>
      <c r="B1591" s="50" t="s">
        <v>1027</v>
      </c>
      <c r="C1591" s="50" t="s">
        <v>1037</v>
      </c>
      <c r="D1591" s="52" t="s">
        <v>3955</v>
      </c>
      <c r="E1591" s="53" t="s">
        <v>3954</v>
      </c>
    </row>
    <row r="1592" spans="1:5" x14ac:dyDescent="0.25">
      <c r="A1592" s="54" t="s">
        <v>3956</v>
      </c>
      <c r="B1592" s="55" t="s">
        <v>1027</v>
      </c>
      <c r="C1592" s="56" t="s">
        <v>1040</v>
      </c>
      <c r="D1592" s="57" t="s">
        <v>3955</v>
      </c>
      <c r="E1592" s="58" t="s">
        <v>3956</v>
      </c>
    </row>
    <row r="1593" spans="1:5" x14ac:dyDescent="0.25">
      <c r="A1593" s="49" t="s">
        <v>3957</v>
      </c>
      <c r="B1593" s="50" t="s">
        <v>1027</v>
      </c>
      <c r="C1593" s="50" t="s">
        <v>1037</v>
      </c>
      <c r="D1593" s="52" t="s">
        <v>3958</v>
      </c>
      <c r="E1593" s="53" t="s">
        <v>3957</v>
      </c>
    </row>
    <row r="1594" spans="1:5" x14ac:dyDescent="0.25">
      <c r="A1594" s="54" t="s">
        <v>3959</v>
      </c>
      <c r="B1594" s="55" t="s">
        <v>1027</v>
      </c>
      <c r="C1594" s="56" t="s">
        <v>1040</v>
      </c>
      <c r="D1594" s="57" t="s">
        <v>3958</v>
      </c>
      <c r="E1594" s="58" t="s">
        <v>3959</v>
      </c>
    </row>
    <row r="1595" spans="1:5" x14ac:dyDescent="0.25">
      <c r="A1595" s="49" t="s">
        <v>3960</v>
      </c>
      <c r="B1595" s="50" t="s">
        <v>1027</v>
      </c>
      <c r="C1595" s="50" t="s">
        <v>1037</v>
      </c>
      <c r="D1595" s="52" t="s">
        <v>3961</v>
      </c>
      <c r="E1595" s="53" t="s">
        <v>3960</v>
      </c>
    </row>
    <row r="1596" spans="1:5" x14ac:dyDescent="0.25">
      <c r="A1596" s="54" t="s">
        <v>3962</v>
      </c>
      <c r="B1596" s="55" t="s">
        <v>1027</v>
      </c>
      <c r="C1596" s="56" t="s">
        <v>1040</v>
      </c>
      <c r="D1596" s="57" t="s">
        <v>3961</v>
      </c>
      <c r="E1596" s="58" t="s">
        <v>3962</v>
      </c>
    </row>
    <row r="1597" spans="1:5" x14ac:dyDescent="0.25">
      <c r="A1597" s="49" t="s">
        <v>3963</v>
      </c>
      <c r="B1597" s="50" t="s">
        <v>1027</v>
      </c>
      <c r="C1597" s="50" t="s">
        <v>1037</v>
      </c>
      <c r="D1597" s="59" t="s">
        <v>3964</v>
      </c>
      <c r="E1597" s="53" t="s">
        <v>3963</v>
      </c>
    </row>
    <row r="1598" spans="1:5" x14ac:dyDescent="0.25">
      <c r="A1598" s="54" t="s">
        <v>3965</v>
      </c>
      <c r="B1598" s="55" t="s">
        <v>1027</v>
      </c>
      <c r="C1598" s="56" t="s">
        <v>1040</v>
      </c>
      <c r="D1598" s="57" t="s">
        <v>3964</v>
      </c>
      <c r="E1598" s="58" t="s">
        <v>3965</v>
      </c>
    </row>
    <row r="1599" spans="1:5" x14ac:dyDescent="0.25">
      <c r="A1599" s="49" t="s">
        <v>3966</v>
      </c>
      <c r="B1599" s="50" t="s">
        <v>1027</v>
      </c>
      <c r="C1599" s="50" t="s">
        <v>1037</v>
      </c>
      <c r="D1599" s="59" t="s">
        <v>3967</v>
      </c>
      <c r="E1599" s="53" t="s">
        <v>3966</v>
      </c>
    </row>
    <row r="1600" spans="1:5" x14ac:dyDescent="0.25">
      <c r="A1600" s="54" t="s">
        <v>3968</v>
      </c>
      <c r="B1600" s="55" t="s">
        <v>1027</v>
      </c>
      <c r="C1600" s="56" t="s">
        <v>1040</v>
      </c>
      <c r="D1600" s="57" t="s">
        <v>3967</v>
      </c>
      <c r="E1600" s="58" t="s">
        <v>3968</v>
      </c>
    </row>
    <row r="1601" spans="1:5" x14ac:dyDescent="0.25">
      <c r="A1601" s="49" t="s">
        <v>3969</v>
      </c>
      <c r="B1601" s="50" t="s">
        <v>1027</v>
      </c>
      <c r="C1601" s="50" t="s">
        <v>1037</v>
      </c>
      <c r="D1601" s="59" t="s">
        <v>3970</v>
      </c>
      <c r="E1601" s="53" t="s">
        <v>3969</v>
      </c>
    </row>
    <row r="1602" spans="1:5" x14ac:dyDescent="0.25">
      <c r="A1602" s="54" t="s">
        <v>3971</v>
      </c>
      <c r="B1602" s="55" t="s">
        <v>1027</v>
      </c>
      <c r="C1602" s="56" t="s">
        <v>1040</v>
      </c>
      <c r="D1602" s="57" t="s">
        <v>3972</v>
      </c>
      <c r="E1602" s="58" t="s">
        <v>3971</v>
      </c>
    </row>
    <row r="1603" spans="1:5" x14ac:dyDescent="0.25">
      <c r="A1603" s="54" t="s">
        <v>3973</v>
      </c>
      <c r="B1603" s="55" t="s">
        <v>1027</v>
      </c>
      <c r="C1603" s="56" t="s">
        <v>1040</v>
      </c>
      <c r="D1603" s="57" t="s">
        <v>3974</v>
      </c>
      <c r="E1603" s="58" t="s">
        <v>3973</v>
      </c>
    </row>
    <row r="1604" spans="1:5" x14ac:dyDescent="0.25">
      <c r="A1604" s="49" t="s">
        <v>3975</v>
      </c>
      <c r="B1604" s="50" t="s">
        <v>1027</v>
      </c>
      <c r="C1604" s="50" t="s">
        <v>1037</v>
      </c>
      <c r="D1604" s="52" t="s">
        <v>3976</v>
      </c>
      <c r="E1604" s="53" t="s">
        <v>3975</v>
      </c>
    </row>
    <row r="1605" spans="1:5" x14ac:dyDescent="0.25">
      <c r="A1605" s="54" t="s">
        <v>3977</v>
      </c>
      <c r="B1605" s="55" t="s">
        <v>1027</v>
      </c>
      <c r="C1605" s="56" t="s">
        <v>1040</v>
      </c>
      <c r="D1605" s="57" t="s">
        <v>3976</v>
      </c>
      <c r="E1605" s="58" t="s">
        <v>3977</v>
      </c>
    </row>
    <row r="1606" spans="1:5" x14ac:dyDescent="0.25">
      <c r="A1606" s="39" t="s">
        <v>3978</v>
      </c>
      <c r="B1606" s="40" t="s">
        <v>1027</v>
      </c>
      <c r="C1606" s="40" t="s">
        <v>1031</v>
      </c>
      <c r="D1606" s="42" t="s">
        <v>3979</v>
      </c>
      <c r="E1606" s="43" t="s">
        <v>3978</v>
      </c>
    </row>
    <row r="1607" spans="1:5" x14ac:dyDescent="0.25">
      <c r="A1607" s="44" t="s">
        <v>3980</v>
      </c>
      <c r="B1607" s="45" t="s">
        <v>1027</v>
      </c>
      <c r="C1607" s="45" t="s">
        <v>1034</v>
      </c>
      <c r="D1607" s="68" t="s">
        <v>3981</v>
      </c>
      <c r="E1607" s="48" t="s">
        <v>3980</v>
      </c>
    </row>
    <row r="1608" spans="1:5" x14ac:dyDescent="0.25">
      <c r="A1608" s="49" t="s">
        <v>3982</v>
      </c>
      <c r="B1608" s="50" t="s">
        <v>1027</v>
      </c>
      <c r="C1608" s="50" t="s">
        <v>1037</v>
      </c>
      <c r="D1608" s="52" t="s">
        <v>3983</v>
      </c>
      <c r="E1608" s="53" t="s">
        <v>3982</v>
      </c>
    </row>
    <row r="1609" spans="1:5" x14ac:dyDescent="0.25">
      <c r="A1609" s="54" t="s">
        <v>3984</v>
      </c>
      <c r="B1609" s="55" t="s">
        <v>1027</v>
      </c>
      <c r="C1609" s="56" t="s">
        <v>1040</v>
      </c>
      <c r="D1609" s="57" t="s">
        <v>3983</v>
      </c>
      <c r="E1609" s="58" t="s">
        <v>3984</v>
      </c>
    </row>
    <row r="1610" spans="1:5" x14ac:dyDescent="0.25">
      <c r="A1610" s="49" t="s">
        <v>3985</v>
      </c>
      <c r="B1610" s="50" t="s">
        <v>1027</v>
      </c>
      <c r="C1610" s="50" t="s">
        <v>1037</v>
      </c>
      <c r="D1610" s="52" t="s">
        <v>3986</v>
      </c>
      <c r="E1610" s="53" t="s">
        <v>3985</v>
      </c>
    </row>
    <row r="1611" spans="1:5" x14ac:dyDescent="0.25">
      <c r="A1611" s="54" t="s">
        <v>3987</v>
      </c>
      <c r="B1611" s="55" t="s">
        <v>1027</v>
      </c>
      <c r="C1611" s="56" t="s">
        <v>1040</v>
      </c>
      <c r="D1611" s="57" t="s">
        <v>3986</v>
      </c>
      <c r="E1611" s="58" t="s">
        <v>3987</v>
      </c>
    </row>
    <row r="1612" spans="1:5" x14ac:dyDescent="0.25">
      <c r="A1612" s="44" t="s">
        <v>3988</v>
      </c>
      <c r="B1612" s="45" t="s">
        <v>1027</v>
      </c>
      <c r="C1612" s="45" t="s">
        <v>1034</v>
      </c>
      <c r="D1612" s="68" t="s">
        <v>3989</v>
      </c>
      <c r="E1612" s="48" t="s">
        <v>3988</v>
      </c>
    </row>
    <row r="1613" spans="1:5" x14ac:dyDescent="0.25">
      <c r="A1613" s="49" t="s">
        <v>3990</v>
      </c>
      <c r="B1613" s="50" t="s">
        <v>1027</v>
      </c>
      <c r="C1613" s="50" t="s">
        <v>1037</v>
      </c>
      <c r="D1613" s="52" t="s">
        <v>3991</v>
      </c>
      <c r="E1613" s="53" t="s">
        <v>3990</v>
      </c>
    </row>
    <row r="1614" spans="1:5" x14ac:dyDescent="0.25">
      <c r="A1614" s="54" t="s">
        <v>3992</v>
      </c>
      <c r="B1614" s="55" t="s">
        <v>1027</v>
      </c>
      <c r="C1614" s="56" t="s">
        <v>1040</v>
      </c>
      <c r="D1614" s="57" t="s">
        <v>3993</v>
      </c>
      <c r="E1614" s="58" t="s">
        <v>3992</v>
      </c>
    </row>
    <row r="1615" spans="1:5" x14ac:dyDescent="0.25">
      <c r="A1615" s="54" t="s">
        <v>3994</v>
      </c>
      <c r="B1615" s="55" t="s">
        <v>1027</v>
      </c>
      <c r="C1615" s="56" t="s">
        <v>1040</v>
      </c>
      <c r="D1615" s="57" t="s">
        <v>3995</v>
      </c>
      <c r="E1615" s="58" t="s">
        <v>3994</v>
      </c>
    </row>
    <row r="1616" spans="1:5" x14ac:dyDescent="0.25">
      <c r="A1616" s="54" t="s">
        <v>3996</v>
      </c>
      <c r="B1616" s="55" t="s">
        <v>1027</v>
      </c>
      <c r="C1616" s="56" t="s">
        <v>1040</v>
      </c>
      <c r="D1616" s="57" t="s">
        <v>3997</v>
      </c>
      <c r="E1616" s="58" t="s">
        <v>3996</v>
      </c>
    </row>
    <row r="1617" spans="1:5" x14ac:dyDescent="0.25">
      <c r="A1617" s="54" t="s">
        <v>3998</v>
      </c>
      <c r="B1617" s="55" t="s">
        <v>1027</v>
      </c>
      <c r="C1617" s="56" t="s">
        <v>1040</v>
      </c>
      <c r="D1617" s="57" t="s">
        <v>3999</v>
      </c>
      <c r="E1617" s="58" t="s">
        <v>3998</v>
      </c>
    </row>
    <row r="1618" spans="1:5" x14ac:dyDescent="0.25">
      <c r="A1618" s="54" t="s">
        <v>4000</v>
      </c>
      <c r="B1618" s="55" t="s">
        <v>1027</v>
      </c>
      <c r="C1618" s="56" t="s">
        <v>1040</v>
      </c>
      <c r="D1618" s="57" t="s">
        <v>4001</v>
      </c>
      <c r="E1618" s="58" t="s">
        <v>4000</v>
      </c>
    </row>
    <row r="1619" spans="1:5" x14ac:dyDescent="0.25">
      <c r="A1619" s="54" t="s">
        <v>4002</v>
      </c>
      <c r="B1619" s="55" t="s">
        <v>1027</v>
      </c>
      <c r="C1619" s="56" t="s">
        <v>1040</v>
      </c>
      <c r="D1619" s="57" t="s">
        <v>4003</v>
      </c>
      <c r="E1619" s="58" t="s">
        <v>4002</v>
      </c>
    </row>
    <row r="1620" spans="1:5" x14ac:dyDescent="0.25">
      <c r="A1620" s="54" t="s">
        <v>4004</v>
      </c>
      <c r="B1620" s="55" t="s">
        <v>1027</v>
      </c>
      <c r="C1620" s="56" t="s">
        <v>1040</v>
      </c>
      <c r="D1620" s="57" t="s">
        <v>4005</v>
      </c>
      <c r="E1620" s="58" t="s">
        <v>4004</v>
      </c>
    </row>
    <row r="1621" spans="1:5" x14ac:dyDescent="0.25">
      <c r="A1621" s="54" t="s">
        <v>4006</v>
      </c>
      <c r="B1621" s="55" t="s">
        <v>1027</v>
      </c>
      <c r="C1621" s="56" t="s">
        <v>1040</v>
      </c>
      <c r="D1621" s="57" t="s">
        <v>4007</v>
      </c>
      <c r="E1621" s="58" t="s">
        <v>4006</v>
      </c>
    </row>
    <row r="1622" spans="1:5" x14ac:dyDescent="0.25">
      <c r="A1622" s="54" t="s">
        <v>4008</v>
      </c>
      <c r="B1622" s="55" t="s">
        <v>1027</v>
      </c>
      <c r="C1622" s="56" t="s">
        <v>1040</v>
      </c>
      <c r="D1622" s="57" t="s">
        <v>4009</v>
      </c>
      <c r="E1622" s="58" t="s">
        <v>4008</v>
      </c>
    </row>
    <row r="1623" spans="1:5" x14ac:dyDescent="0.25">
      <c r="A1623" s="54" t="s">
        <v>4010</v>
      </c>
      <c r="B1623" s="55" t="s">
        <v>1027</v>
      </c>
      <c r="C1623" s="56" t="s">
        <v>1040</v>
      </c>
      <c r="D1623" s="57" t="s">
        <v>4011</v>
      </c>
      <c r="E1623" s="58" t="s">
        <v>4010</v>
      </c>
    </row>
    <row r="1624" spans="1:5" x14ac:dyDescent="0.25">
      <c r="A1624" s="54" t="s">
        <v>4012</v>
      </c>
      <c r="B1624" s="55" t="s">
        <v>1027</v>
      </c>
      <c r="C1624" s="56" t="s">
        <v>1040</v>
      </c>
      <c r="D1624" s="57" t="s">
        <v>4013</v>
      </c>
      <c r="E1624" s="58" t="s">
        <v>4012</v>
      </c>
    </row>
    <row r="1625" spans="1:5" x14ac:dyDescent="0.25">
      <c r="A1625" s="54" t="s">
        <v>4014</v>
      </c>
      <c r="B1625" s="55" t="s">
        <v>1027</v>
      </c>
      <c r="C1625" s="56" t="s">
        <v>1040</v>
      </c>
      <c r="D1625" s="57" t="s">
        <v>4015</v>
      </c>
      <c r="E1625" s="58" t="s">
        <v>4014</v>
      </c>
    </row>
    <row r="1626" spans="1:5" x14ac:dyDescent="0.25">
      <c r="A1626" s="54" t="s">
        <v>4016</v>
      </c>
      <c r="B1626" s="55" t="s">
        <v>1027</v>
      </c>
      <c r="C1626" s="56" t="s">
        <v>1040</v>
      </c>
      <c r="D1626" s="57" t="s">
        <v>4017</v>
      </c>
      <c r="E1626" s="58" t="s">
        <v>4016</v>
      </c>
    </row>
    <row r="1627" spans="1:5" x14ac:dyDescent="0.25">
      <c r="A1627" s="49" t="s">
        <v>4018</v>
      </c>
      <c r="B1627" s="50" t="s">
        <v>1027</v>
      </c>
      <c r="C1627" s="50" t="s">
        <v>1037</v>
      </c>
      <c r="D1627" s="52" t="s">
        <v>4019</v>
      </c>
      <c r="E1627" s="53" t="s">
        <v>4018</v>
      </c>
    </row>
    <row r="1628" spans="1:5" x14ac:dyDescent="0.25">
      <c r="A1628" s="54" t="s">
        <v>4020</v>
      </c>
      <c r="B1628" s="55" t="s">
        <v>1027</v>
      </c>
      <c r="C1628" s="56" t="s">
        <v>1040</v>
      </c>
      <c r="D1628" s="57" t="s">
        <v>4021</v>
      </c>
      <c r="E1628" s="58" t="s">
        <v>4020</v>
      </c>
    </row>
    <row r="1629" spans="1:5" x14ac:dyDescent="0.25">
      <c r="A1629" s="54" t="s">
        <v>4022</v>
      </c>
      <c r="B1629" s="55" t="s">
        <v>1027</v>
      </c>
      <c r="C1629" s="56" t="s">
        <v>1040</v>
      </c>
      <c r="D1629" s="57" t="s">
        <v>4023</v>
      </c>
      <c r="E1629" s="58" t="s">
        <v>4022</v>
      </c>
    </row>
    <row r="1630" spans="1:5" x14ac:dyDescent="0.25">
      <c r="A1630" s="54" t="s">
        <v>4024</v>
      </c>
      <c r="B1630" s="55" t="s">
        <v>1027</v>
      </c>
      <c r="C1630" s="56" t="s">
        <v>1040</v>
      </c>
      <c r="D1630" s="57" t="s">
        <v>4025</v>
      </c>
      <c r="E1630" s="58" t="s">
        <v>4024</v>
      </c>
    </row>
    <row r="1631" spans="1:5" x14ac:dyDescent="0.25">
      <c r="A1631" s="54" t="s">
        <v>4026</v>
      </c>
      <c r="B1631" s="55" t="s">
        <v>1027</v>
      </c>
      <c r="C1631" s="56" t="s">
        <v>1040</v>
      </c>
      <c r="D1631" s="57" t="s">
        <v>4027</v>
      </c>
      <c r="E1631" s="58" t="s">
        <v>4026</v>
      </c>
    </row>
    <row r="1632" spans="1:5" x14ac:dyDescent="0.25">
      <c r="A1632" s="54" t="s">
        <v>4028</v>
      </c>
      <c r="B1632" s="55" t="s">
        <v>1027</v>
      </c>
      <c r="C1632" s="56" t="s">
        <v>1040</v>
      </c>
      <c r="D1632" s="57" t="s">
        <v>4029</v>
      </c>
      <c r="E1632" s="58" t="s">
        <v>4028</v>
      </c>
    </row>
    <row r="1633" spans="1:5" x14ac:dyDescent="0.25">
      <c r="A1633" s="54" t="s">
        <v>4030</v>
      </c>
      <c r="B1633" s="55" t="s">
        <v>1027</v>
      </c>
      <c r="C1633" s="56" t="s">
        <v>1040</v>
      </c>
      <c r="D1633" s="57" t="s">
        <v>4031</v>
      </c>
      <c r="E1633" s="58" t="s">
        <v>4030</v>
      </c>
    </row>
    <row r="1634" spans="1:5" x14ac:dyDescent="0.25">
      <c r="A1634" s="54" t="s">
        <v>4032</v>
      </c>
      <c r="B1634" s="55" t="s">
        <v>1027</v>
      </c>
      <c r="C1634" s="56" t="s">
        <v>1040</v>
      </c>
      <c r="D1634" s="57" t="s">
        <v>4033</v>
      </c>
      <c r="E1634" s="58" t="s">
        <v>4032</v>
      </c>
    </row>
    <row r="1635" spans="1:5" x14ac:dyDescent="0.25">
      <c r="A1635" s="54" t="s">
        <v>4034</v>
      </c>
      <c r="B1635" s="55" t="s">
        <v>1027</v>
      </c>
      <c r="C1635" s="56" t="s">
        <v>1040</v>
      </c>
      <c r="D1635" s="57" t="s">
        <v>4035</v>
      </c>
      <c r="E1635" s="58" t="s">
        <v>4034</v>
      </c>
    </row>
    <row r="1636" spans="1:5" x14ac:dyDescent="0.25">
      <c r="A1636" s="54" t="s">
        <v>4036</v>
      </c>
      <c r="B1636" s="55" t="s">
        <v>1027</v>
      </c>
      <c r="C1636" s="56" t="s">
        <v>1040</v>
      </c>
      <c r="D1636" s="57" t="s">
        <v>4037</v>
      </c>
      <c r="E1636" s="58" t="s">
        <v>4036</v>
      </c>
    </row>
    <row r="1637" spans="1:5" x14ac:dyDescent="0.25">
      <c r="A1637" s="54" t="s">
        <v>4038</v>
      </c>
      <c r="B1637" s="55" t="s">
        <v>1027</v>
      </c>
      <c r="C1637" s="56" t="s">
        <v>1040</v>
      </c>
      <c r="D1637" s="57" t="s">
        <v>4039</v>
      </c>
      <c r="E1637" s="58" t="s">
        <v>4038</v>
      </c>
    </row>
    <row r="1638" spans="1:5" x14ac:dyDescent="0.25">
      <c r="A1638" s="54" t="s">
        <v>4040</v>
      </c>
      <c r="B1638" s="55" t="s">
        <v>1027</v>
      </c>
      <c r="C1638" s="56" t="s">
        <v>1040</v>
      </c>
      <c r="D1638" s="57" t="s">
        <v>4041</v>
      </c>
      <c r="E1638" s="58" t="s">
        <v>4040</v>
      </c>
    </row>
    <row r="1639" spans="1:5" x14ac:dyDescent="0.25">
      <c r="A1639" s="54" t="s">
        <v>4042</v>
      </c>
      <c r="B1639" s="55" t="s">
        <v>1027</v>
      </c>
      <c r="C1639" s="56" t="s">
        <v>1040</v>
      </c>
      <c r="D1639" s="57" t="s">
        <v>4043</v>
      </c>
      <c r="E1639" s="58" t="s">
        <v>4042</v>
      </c>
    </row>
    <row r="1640" spans="1:5" x14ac:dyDescent="0.25">
      <c r="A1640" s="54" t="s">
        <v>4044</v>
      </c>
      <c r="B1640" s="55" t="s">
        <v>1027</v>
      </c>
      <c r="C1640" s="56" t="s">
        <v>1040</v>
      </c>
      <c r="D1640" s="57" t="s">
        <v>4045</v>
      </c>
      <c r="E1640" s="58" t="s">
        <v>4044</v>
      </c>
    </row>
    <row r="1641" spans="1:5" x14ac:dyDescent="0.25">
      <c r="A1641" s="54" t="s">
        <v>4046</v>
      </c>
      <c r="B1641" s="55" t="s">
        <v>1027</v>
      </c>
      <c r="C1641" s="56" t="s">
        <v>1040</v>
      </c>
      <c r="D1641" s="57" t="s">
        <v>4047</v>
      </c>
      <c r="E1641" s="58" t="s">
        <v>4046</v>
      </c>
    </row>
    <row r="1642" spans="1:5" x14ac:dyDescent="0.25">
      <c r="A1642" s="54" t="s">
        <v>4048</v>
      </c>
      <c r="B1642" s="55" t="s">
        <v>1027</v>
      </c>
      <c r="C1642" s="56" t="s">
        <v>1040</v>
      </c>
      <c r="D1642" s="57" t="s">
        <v>4049</v>
      </c>
      <c r="E1642" s="58" t="s">
        <v>4048</v>
      </c>
    </row>
    <row r="1643" spans="1:5" x14ac:dyDescent="0.25">
      <c r="A1643" s="54" t="s">
        <v>4050</v>
      </c>
      <c r="B1643" s="55" t="s">
        <v>1027</v>
      </c>
      <c r="C1643" s="56" t="s">
        <v>1040</v>
      </c>
      <c r="D1643" s="57" t="s">
        <v>4051</v>
      </c>
      <c r="E1643" s="58" t="s">
        <v>4050</v>
      </c>
    </row>
    <row r="1644" spans="1:5" x14ac:dyDescent="0.25">
      <c r="A1644" s="54" t="s">
        <v>4052</v>
      </c>
      <c r="B1644" s="55" t="s">
        <v>1027</v>
      </c>
      <c r="C1644" s="56" t="s">
        <v>1040</v>
      </c>
      <c r="D1644" s="57" t="s">
        <v>4053</v>
      </c>
      <c r="E1644" s="58" t="s">
        <v>4052</v>
      </c>
    </row>
    <row r="1645" spans="1:5" x14ac:dyDescent="0.25">
      <c r="A1645" s="54" t="s">
        <v>4054</v>
      </c>
      <c r="B1645" s="55" t="s">
        <v>1027</v>
      </c>
      <c r="C1645" s="56" t="s">
        <v>1040</v>
      </c>
      <c r="D1645" s="57" t="s">
        <v>4055</v>
      </c>
      <c r="E1645" s="58" t="s">
        <v>4054</v>
      </c>
    </row>
    <row r="1646" spans="1:5" x14ac:dyDescent="0.25">
      <c r="A1646" s="54" t="s">
        <v>4056</v>
      </c>
      <c r="B1646" s="55" t="s">
        <v>1027</v>
      </c>
      <c r="C1646" s="56" t="s">
        <v>1040</v>
      </c>
      <c r="D1646" s="57" t="s">
        <v>4057</v>
      </c>
      <c r="E1646" s="58" t="s">
        <v>4056</v>
      </c>
    </row>
    <row r="1647" spans="1:5" x14ac:dyDescent="0.25">
      <c r="A1647" s="54" t="s">
        <v>4058</v>
      </c>
      <c r="B1647" s="55" t="s">
        <v>1027</v>
      </c>
      <c r="C1647" s="56" t="s">
        <v>1040</v>
      </c>
      <c r="D1647" s="57" t="s">
        <v>4059</v>
      </c>
      <c r="E1647" s="58" t="s">
        <v>4058</v>
      </c>
    </row>
    <row r="1648" spans="1:5" x14ac:dyDescent="0.25">
      <c r="A1648" s="49" t="s">
        <v>4060</v>
      </c>
      <c r="B1648" s="50" t="s">
        <v>1027</v>
      </c>
      <c r="C1648" s="50" t="s">
        <v>1037</v>
      </c>
      <c r="D1648" s="52" t="s">
        <v>4061</v>
      </c>
      <c r="E1648" s="53" t="s">
        <v>4060</v>
      </c>
    </row>
    <row r="1649" spans="1:5" x14ac:dyDescent="0.25">
      <c r="A1649" s="54" t="s">
        <v>4062</v>
      </c>
      <c r="B1649" s="55" t="s">
        <v>1027</v>
      </c>
      <c r="C1649" s="56" t="s">
        <v>1040</v>
      </c>
      <c r="D1649" s="57" t="s">
        <v>4063</v>
      </c>
      <c r="E1649" s="58" t="s">
        <v>4062</v>
      </c>
    </row>
    <row r="1650" spans="1:5" x14ac:dyDescent="0.25">
      <c r="A1650" s="54" t="s">
        <v>4064</v>
      </c>
      <c r="B1650" s="55" t="s">
        <v>1027</v>
      </c>
      <c r="C1650" s="56" t="s">
        <v>1040</v>
      </c>
      <c r="D1650" s="57" t="s">
        <v>4065</v>
      </c>
      <c r="E1650" s="58" t="s">
        <v>4064</v>
      </c>
    </row>
    <row r="1651" spans="1:5" x14ac:dyDescent="0.25">
      <c r="A1651" s="54" t="s">
        <v>4066</v>
      </c>
      <c r="B1651" s="55" t="s">
        <v>1027</v>
      </c>
      <c r="C1651" s="56" t="s">
        <v>1040</v>
      </c>
      <c r="D1651" s="57" t="s">
        <v>4067</v>
      </c>
      <c r="E1651" s="58" t="s">
        <v>4066</v>
      </c>
    </row>
    <row r="1652" spans="1:5" x14ac:dyDescent="0.25">
      <c r="A1652" s="44" t="s">
        <v>4068</v>
      </c>
      <c r="B1652" s="45" t="s">
        <v>1027</v>
      </c>
      <c r="C1652" s="45" t="s">
        <v>1034</v>
      </c>
      <c r="D1652" s="47" t="s">
        <v>4069</v>
      </c>
      <c r="E1652" s="48" t="s">
        <v>4068</v>
      </c>
    </row>
    <row r="1653" spans="1:5" x14ac:dyDescent="0.25">
      <c r="A1653" s="49" t="s">
        <v>4070</v>
      </c>
      <c r="B1653" s="50" t="s">
        <v>1027</v>
      </c>
      <c r="C1653" s="50" t="s">
        <v>1037</v>
      </c>
      <c r="D1653" s="52" t="s">
        <v>4071</v>
      </c>
      <c r="E1653" s="53" t="s">
        <v>4070</v>
      </c>
    </row>
    <row r="1654" spans="1:5" x14ac:dyDescent="0.25">
      <c r="A1654" s="54" t="s">
        <v>4072</v>
      </c>
      <c r="B1654" s="55" t="s">
        <v>1027</v>
      </c>
      <c r="C1654" s="56" t="s">
        <v>1040</v>
      </c>
      <c r="D1654" s="57" t="s">
        <v>4071</v>
      </c>
      <c r="E1654" s="58" t="s">
        <v>4072</v>
      </c>
    </row>
    <row r="1655" spans="1:5" x14ac:dyDescent="0.25">
      <c r="A1655" s="49" t="s">
        <v>4073</v>
      </c>
      <c r="B1655" s="50" t="s">
        <v>1027</v>
      </c>
      <c r="C1655" s="50" t="s">
        <v>1037</v>
      </c>
      <c r="D1655" s="52" t="s">
        <v>4074</v>
      </c>
      <c r="E1655" s="53" t="s">
        <v>4073</v>
      </c>
    </row>
    <row r="1656" spans="1:5" x14ac:dyDescent="0.25">
      <c r="A1656" s="54" t="s">
        <v>4075</v>
      </c>
      <c r="B1656" s="55" t="s">
        <v>1027</v>
      </c>
      <c r="C1656" s="56" t="s">
        <v>1040</v>
      </c>
      <c r="D1656" s="57" t="s">
        <v>4076</v>
      </c>
      <c r="E1656" s="58" t="s">
        <v>4075</v>
      </c>
    </row>
    <row r="1657" spans="1:5" x14ac:dyDescent="0.25">
      <c r="A1657" s="54" t="s">
        <v>4077</v>
      </c>
      <c r="B1657" s="55" t="s">
        <v>1027</v>
      </c>
      <c r="C1657" s="56" t="s">
        <v>1040</v>
      </c>
      <c r="D1657" s="57" t="s">
        <v>4078</v>
      </c>
      <c r="E1657" s="58" t="s">
        <v>4077</v>
      </c>
    </row>
    <row r="1658" spans="1:5" x14ac:dyDescent="0.25">
      <c r="A1658" s="54" t="s">
        <v>4079</v>
      </c>
      <c r="B1658" s="55" t="s">
        <v>1027</v>
      </c>
      <c r="C1658" s="56" t="s">
        <v>1040</v>
      </c>
      <c r="D1658" s="57" t="s">
        <v>4080</v>
      </c>
      <c r="E1658" s="58" t="s">
        <v>4079</v>
      </c>
    </row>
    <row r="1659" spans="1:5" x14ac:dyDescent="0.25">
      <c r="A1659" s="49" t="s">
        <v>4081</v>
      </c>
      <c r="B1659" s="50" t="s">
        <v>1027</v>
      </c>
      <c r="C1659" s="50" t="s">
        <v>1037</v>
      </c>
      <c r="D1659" s="52" t="s">
        <v>4082</v>
      </c>
      <c r="E1659" s="53" t="s">
        <v>4081</v>
      </c>
    </row>
    <row r="1660" spans="1:5" x14ac:dyDescent="0.25">
      <c r="A1660" s="54" t="s">
        <v>4083</v>
      </c>
      <c r="B1660" s="55" t="s">
        <v>1027</v>
      </c>
      <c r="C1660" s="56" t="s">
        <v>1040</v>
      </c>
      <c r="D1660" s="57" t="s">
        <v>4082</v>
      </c>
      <c r="E1660" s="58" t="s">
        <v>4083</v>
      </c>
    </row>
    <row r="1661" spans="1:5" x14ac:dyDescent="0.25">
      <c r="A1661" s="49" t="s">
        <v>4084</v>
      </c>
      <c r="B1661" s="50" t="s">
        <v>1027</v>
      </c>
      <c r="C1661" s="50" t="s">
        <v>1037</v>
      </c>
      <c r="D1661" s="52" t="s">
        <v>4085</v>
      </c>
      <c r="E1661" s="53" t="s">
        <v>4084</v>
      </c>
    </row>
    <row r="1662" spans="1:5" x14ac:dyDescent="0.25">
      <c r="A1662" s="54" t="s">
        <v>4086</v>
      </c>
      <c r="B1662" s="55" t="s">
        <v>1027</v>
      </c>
      <c r="C1662" s="56" t="s">
        <v>1040</v>
      </c>
      <c r="D1662" s="57" t="s">
        <v>4085</v>
      </c>
      <c r="E1662" s="58" t="s">
        <v>4086</v>
      </c>
    </row>
    <row r="1663" spans="1:5" x14ac:dyDescent="0.25">
      <c r="A1663" s="44" t="s">
        <v>4087</v>
      </c>
      <c r="B1663" s="45" t="s">
        <v>1027</v>
      </c>
      <c r="C1663" s="45" t="s">
        <v>1034</v>
      </c>
      <c r="D1663" s="47" t="s">
        <v>4088</v>
      </c>
      <c r="E1663" s="48" t="s">
        <v>4087</v>
      </c>
    </row>
    <row r="1664" spans="1:5" x14ac:dyDescent="0.25">
      <c r="A1664" s="49" t="s">
        <v>4089</v>
      </c>
      <c r="B1664" s="50" t="s">
        <v>1027</v>
      </c>
      <c r="C1664" s="50" t="s">
        <v>1037</v>
      </c>
      <c r="D1664" s="52" t="s">
        <v>4090</v>
      </c>
      <c r="E1664" s="53" t="s">
        <v>4089</v>
      </c>
    </row>
    <row r="1665" spans="1:5" x14ac:dyDescent="0.25">
      <c r="A1665" s="54" t="s">
        <v>4091</v>
      </c>
      <c r="B1665" s="55" t="s">
        <v>1027</v>
      </c>
      <c r="C1665" s="56" t="s">
        <v>1040</v>
      </c>
      <c r="D1665" s="57" t="s">
        <v>4090</v>
      </c>
      <c r="E1665" s="58" t="s">
        <v>4091</v>
      </c>
    </row>
    <row r="1666" spans="1:5" x14ac:dyDescent="0.25">
      <c r="A1666" s="49" t="s">
        <v>4092</v>
      </c>
      <c r="B1666" s="50" t="s">
        <v>1027</v>
      </c>
      <c r="C1666" s="50" t="s">
        <v>1037</v>
      </c>
      <c r="D1666" s="52" t="s">
        <v>4093</v>
      </c>
      <c r="E1666" s="53" t="s">
        <v>4092</v>
      </c>
    </row>
    <row r="1667" spans="1:5" x14ac:dyDescent="0.25">
      <c r="A1667" s="54" t="s">
        <v>4094</v>
      </c>
      <c r="B1667" s="55" t="s">
        <v>1027</v>
      </c>
      <c r="C1667" s="56" t="s">
        <v>1040</v>
      </c>
      <c r="D1667" s="57" t="s">
        <v>4093</v>
      </c>
      <c r="E1667" s="58" t="s">
        <v>4094</v>
      </c>
    </row>
    <row r="1668" spans="1:5" x14ac:dyDescent="0.25">
      <c r="A1668" s="44" t="s">
        <v>4095</v>
      </c>
      <c r="B1668" s="45" t="s">
        <v>1027</v>
      </c>
      <c r="C1668" s="45" t="s">
        <v>1034</v>
      </c>
      <c r="D1668" s="47" t="s">
        <v>4096</v>
      </c>
      <c r="E1668" s="48" t="s">
        <v>4095</v>
      </c>
    </row>
    <row r="1669" spans="1:5" x14ac:dyDescent="0.25">
      <c r="A1669" s="49" t="s">
        <v>4097</v>
      </c>
      <c r="B1669" s="50" t="s">
        <v>1027</v>
      </c>
      <c r="C1669" s="50" t="s">
        <v>1037</v>
      </c>
      <c r="D1669" s="52" t="s">
        <v>4098</v>
      </c>
      <c r="E1669" s="53" t="s">
        <v>4097</v>
      </c>
    </row>
    <row r="1670" spans="1:5" x14ac:dyDescent="0.25">
      <c r="A1670" s="54" t="s">
        <v>4099</v>
      </c>
      <c r="B1670" s="55" t="s">
        <v>1027</v>
      </c>
      <c r="C1670" s="56" t="s">
        <v>1040</v>
      </c>
      <c r="D1670" s="57" t="s">
        <v>4098</v>
      </c>
      <c r="E1670" s="58" t="s">
        <v>4099</v>
      </c>
    </row>
    <row r="1671" spans="1:5" x14ac:dyDescent="0.25">
      <c r="A1671" s="49" t="s">
        <v>4100</v>
      </c>
      <c r="B1671" s="50" t="s">
        <v>1027</v>
      </c>
      <c r="C1671" s="50" t="s">
        <v>1037</v>
      </c>
      <c r="D1671" s="52" t="s">
        <v>4101</v>
      </c>
      <c r="E1671" s="53" t="s">
        <v>4100</v>
      </c>
    </row>
    <row r="1672" spans="1:5" x14ac:dyDescent="0.25">
      <c r="A1672" s="54" t="s">
        <v>4102</v>
      </c>
      <c r="B1672" s="55" t="s">
        <v>1027</v>
      </c>
      <c r="C1672" s="56" t="s">
        <v>1040</v>
      </c>
      <c r="D1672" s="57" t="s">
        <v>4101</v>
      </c>
      <c r="E1672" s="58" t="s">
        <v>4102</v>
      </c>
    </row>
    <row r="1673" spans="1:5" x14ac:dyDescent="0.25">
      <c r="A1673" s="44" t="s">
        <v>4103</v>
      </c>
      <c r="B1673" s="45" t="s">
        <v>1027</v>
      </c>
      <c r="C1673" s="45" t="s">
        <v>1034</v>
      </c>
      <c r="D1673" s="47" t="s">
        <v>4104</v>
      </c>
      <c r="E1673" s="48" t="s">
        <v>4103</v>
      </c>
    </row>
    <row r="1674" spans="1:5" x14ac:dyDescent="0.25">
      <c r="A1674" s="49" t="s">
        <v>4105</v>
      </c>
      <c r="B1674" s="50" t="s">
        <v>1027</v>
      </c>
      <c r="C1674" s="50" t="s">
        <v>1037</v>
      </c>
      <c r="D1674" s="52" t="s">
        <v>4104</v>
      </c>
      <c r="E1674" s="53" t="s">
        <v>4105</v>
      </c>
    </row>
    <row r="1675" spans="1:5" x14ac:dyDescent="0.25">
      <c r="A1675" s="54" t="s">
        <v>4106</v>
      </c>
      <c r="B1675" s="55" t="s">
        <v>1027</v>
      </c>
      <c r="C1675" s="56" t="s">
        <v>1040</v>
      </c>
      <c r="D1675" s="57" t="s">
        <v>4104</v>
      </c>
      <c r="E1675" s="58" t="s">
        <v>4106</v>
      </c>
    </row>
    <row r="1676" spans="1:5" ht="17.25" x14ac:dyDescent="0.25">
      <c r="A1676" s="34" t="s">
        <v>4107</v>
      </c>
      <c r="B1676" s="35" t="s">
        <v>4108</v>
      </c>
      <c r="C1676" s="36" t="s">
        <v>1028</v>
      </c>
      <c r="D1676" s="74" t="s">
        <v>4109</v>
      </c>
      <c r="E1676" s="38" t="s">
        <v>4107</v>
      </c>
    </row>
    <row r="1677" spans="1:5" x14ac:dyDescent="0.25">
      <c r="A1677" s="39" t="s">
        <v>4110</v>
      </c>
      <c r="B1677" s="40" t="s">
        <v>4108</v>
      </c>
      <c r="C1677" s="41" t="s">
        <v>1031</v>
      </c>
      <c r="D1677" s="42" t="s">
        <v>4111</v>
      </c>
      <c r="E1677" s="43" t="s">
        <v>4110</v>
      </c>
    </row>
    <row r="1678" spans="1:5" x14ac:dyDescent="0.25">
      <c r="A1678" s="44" t="s">
        <v>4112</v>
      </c>
      <c r="B1678" s="45" t="s">
        <v>4108</v>
      </c>
      <c r="C1678" s="46" t="s">
        <v>1034</v>
      </c>
      <c r="D1678" s="47" t="s">
        <v>4113</v>
      </c>
      <c r="E1678" s="48" t="s">
        <v>4112</v>
      </c>
    </row>
    <row r="1679" spans="1:5" x14ac:dyDescent="0.25">
      <c r="A1679" s="49" t="s">
        <v>4114</v>
      </c>
      <c r="B1679" s="50" t="s">
        <v>4108</v>
      </c>
      <c r="C1679" s="51" t="s">
        <v>1037</v>
      </c>
      <c r="D1679" s="52" t="s">
        <v>4115</v>
      </c>
      <c r="E1679" s="53" t="s">
        <v>4114</v>
      </c>
    </row>
    <row r="1680" spans="1:5" x14ac:dyDescent="0.25">
      <c r="A1680" s="54" t="s">
        <v>4116</v>
      </c>
      <c r="B1680" s="55" t="s">
        <v>4108</v>
      </c>
      <c r="C1680" s="56" t="s">
        <v>1040</v>
      </c>
      <c r="D1680" s="57" t="s">
        <v>4117</v>
      </c>
      <c r="E1680" s="58" t="s">
        <v>4116</v>
      </c>
    </row>
    <row r="1681" spans="1:5" x14ac:dyDescent="0.25">
      <c r="A1681" s="54" t="s">
        <v>4118</v>
      </c>
      <c r="B1681" s="55" t="s">
        <v>4108</v>
      </c>
      <c r="C1681" s="56" t="s">
        <v>1040</v>
      </c>
      <c r="D1681" s="57" t="s">
        <v>4119</v>
      </c>
      <c r="E1681" s="58" t="s">
        <v>4118</v>
      </c>
    </row>
    <row r="1682" spans="1:5" x14ac:dyDescent="0.25">
      <c r="A1682" s="54" t="s">
        <v>4120</v>
      </c>
      <c r="B1682" s="55" t="s">
        <v>4108</v>
      </c>
      <c r="C1682" s="56" t="s">
        <v>1040</v>
      </c>
      <c r="D1682" s="57" t="s">
        <v>4121</v>
      </c>
      <c r="E1682" s="58" t="s">
        <v>4120</v>
      </c>
    </row>
    <row r="1683" spans="1:5" x14ac:dyDescent="0.25">
      <c r="A1683" s="54" t="s">
        <v>4122</v>
      </c>
      <c r="B1683" s="55" t="s">
        <v>4108</v>
      </c>
      <c r="C1683" s="56" t="s">
        <v>1040</v>
      </c>
      <c r="D1683" s="57" t="s">
        <v>4123</v>
      </c>
      <c r="E1683" s="58" t="s">
        <v>4122</v>
      </c>
    </row>
    <row r="1684" spans="1:5" x14ac:dyDescent="0.25">
      <c r="A1684" s="54" t="s">
        <v>4124</v>
      </c>
      <c r="B1684" s="55" t="s">
        <v>4108</v>
      </c>
      <c r="C1684" s="56" t="s">
        <v>1040</v>
      </c>
      <c r="D1684" s="57" t="s">
        <v>4125</v>
      </c>
      <c r="E1684" s="58" t="s">
        <v>4124</v>
      </c>
    </row>
    <row r="1685" spans="1:5" x14ac:dyDescent="0.25">
      <c r="A1685" s="54" t="s">
        <v>4126</v>
      </c>
      <c r="B1685" s="55" t="s">
        <v>4108</v>
      </c>
      <c r="C1685" s="56" t="s">
        <v>1040</v>
      </c>
      <c r="D1685" s="57" t="s">
        <v>4127</v>
      </c>
      <c r="E1685" s="58" t="s">
        <v>4126</v>
      </c>
    </row>
    <row r="1686" spans="1:5" x14ac:dyDescent="0.25">
      <c r="A1686" s="54" t="s">
        <v>4128</v>
      </c>
      <c r="B1686" s="55" t="s">
        <v>4108</v>
      </c>
      <c r="C1686" s="56" t="s">
        <v>1040</v>
      </c>
      <c r="D1686" s="57" t="s">
        <v>4129</v>
      </c>
      <c r="E1686" s="58" t="s">
        <v>4128</v>
      </c>
    </row>
    <row r="1687" spans="1:5" x14ac:dyDescent="0.25">
      <c r="A1687" s="54" t="s">
        <v>4130</v>
      </c>
      <c r="B1687" s="55" t="s">
        <v>4108</v>
      </c>
      <c r="C1687" s="56" t="s">
        <v>1040</v>
      </c>
      <c r="D1687" s="57" t="s">
        <v>4131</v>
      </c>
      <c r="E1687" s="58" t="s">
        <v>4130</v>
      </c>
    </row>
    <row r="1688" spans="1:5" x14ac:dyDescent="0.25">
      <c r="A1688" s="54" t="s">
        <v>4132</v>
      </c>
      <c r="B1688" s="55" t="s">
        <v>4108</v>
      </c>
      <c r="C1688" s="56" t="s">
        <v>1040</v>
      </c>
      <c r="D1688" s="57" t="s">
        <v>4133</v>
      </c>
      <c r="E1688" s="58" t="s">
        <v>4132</v>
      </c>
    </row>
    <row r="1689" spans="1:5" x14ac:dyDescent="0.25">
      <c r="A1689" s="49" t="s">
        <v>4134</v>
      </c>
      <c r="B1689" s="50" t="s">
        <v>4108</v>
      </c>
      <c r="C1689" s="51" t="s">
        <v>1037</v>
      </c>
      <c r="D1689" s="52" t="s">
        <v>4135</v>
      </c>
      <c r="E1689" s="53" t="s">
        <v>4134</v>
      </c>
    </row>
    <row r="1690" spans="1:5" ht="24" x14ac:dyDescent="0.25">
      <c r="A1690" s="54" t="s">
        <v>4136</v>
      </c>
      <c r="B1690" s="55" t="s">
        <v>4108</v>
      </c>
      <c r="C1690" s="56" t="s">
        <v>1040</v>
      </c>
      <c r="D1690" s="57" t="s">
        <v>4137</v>
      </c>
      <c r="E1690" s="58" t="s">
        <v>4136</v>
      </c>
    </row>
    <row r="1691" spans="1:5" x14ac:dyDescent="0.25">
      <c r="A1691" s="54" t="s">
        <v>4138</v>
      </c>
      <c r="B1691" s="55" t="s">
        <v>4108</v>
      </c>
      <c r="C1691" s="56" t="s">
        <v>1040</v>
      </c>
      <c r="D1691" s="57" t="s">
        <v>4139</v>
      </c>
      <c r="E1691" s="58" t="s">
        <v>4138</v>
      </c>
    </row>
    <row r="1692" spans="1:5" x14ac:dyDescent="0.25">
      <c r="A1692" s="54" t="s">
        <v>4140</v>
      </c>
      <c r="B1692" s="55" t="s">
        <v>4108</v>
      </c>
      <c r="C1692" s="56" t="s">
        <v>1040</v>
      </c>
      <c r="D1692" s="57" t="s">
        <v>4141</v>
      </c>
      <c r="E1692" s="58" t="s">
        <v>4140</v>
      </c>
    </row>
    <row r="1693" spans="1:5" x14ac:dyDescent="0.25">
      <c r="A1693" s="44" t="s">
        <v>4142</v>
      </c>
      <c r="B1693" s="45" t="s">
        <v>4108</v>
      </c>
      <c r="C1693" s="46" t="s">
        <v>1034</v>
      </c>
      <c r="D1693" s="47" t="s">
        <v>4143</v>
      </c>
      <c r="E1693" s="48" t="s">
        <v>4142</v>
      </c>
    </row>
    <row r="1694" spans="1:5" x14ac:dyDescent="0.25">
      <c r="A1694" s="49" t="s">
        <v>4144</v>
      </c>
      <c r="B1694" s="50" t="s">
        <v>4108</v>
      </c>
      <c r="C1694" s="51" t="s">
        <v>1037</v>
      </c>
      <c r="D1694" s="52" t="s">
        <v>4145</v>
      </c>
      <c r="E1694" s="53" t="s">
        <v>4144</v>
      </c>
    </row>
    <row r="1695" spans="1:5" x14ac:dyDescent="0.25">
      <c r="A1695" s="54" t="s">
        <v>4146</v>
      </c>
      <c r="B1695" s="55" t="s">
        <v>4108</v>
      </c>
      <c r="C1695" s="56" t="s">
        <v>1040</v>
      </c>
      <c r="D1695" s="57" t="s">
        <v>4147</v>
      </c>
      <c r="E1695" s="58" t="s">
        <v>4146</v>
      </c>
    </row>
    <row r="1696" spans="1:5" x14ac:dyDescent="0.25">
      <c r="A1696" s="54" t="s">
        <v>4148</v>
      </c>
      <c r="B1696" s="55" t="s">
        <v>4108</v>
      </c>
      <c r="C1696" s="56" t="s">
        <v>1040</v>
      </c>
      <c r="D1696" s="57" t="s">
        <v>4149</v>
      </c>
      <c r="E1696" s="58" t="s">
        <v>4148</v>
      </c>
    </row>
    <row r="1697" spans="1:5" x14ac:dyDescent="0.25">
      <c r="A1697" s="54" t="s">
        <v>4150</v>
      </c>
      <c r="B1697" s="55" t="s">
        <v>4108</v>
      </c>
      <c r="C1697" s="56" t="s">
        <v>1040</v>
      </c>
      <c r="D1697" s="57" t="s">
        <v>4151</v>
      </c>
      <c r="E1697" s="58" t="s">
        <v>4150</v>
      </c>
    </row>
    <row r="1698" spans="1:5" x14ac:dyDescent="0.25">
      <c r="A1698" s="54" t="s">
        <v>4152</v>
      </c>
      <c r="B1698" s="55" t="s">
        <v>4108</v>
      </c>
      <c r="C1698" s="56" t="s">
        <v>1040</v>
      </c>
      <c r="D1698" s="57" t="s">
        <v>4153</v>
      </c>
      <c r="E1698" s="58" t="s">
        <v>4152</v>
      </c>
    </row>
    <row r="1699" spans="1:5" x14ac:dyDescent="0.25">
      <c r="A1699" s="49" t="s">
        <v>4154</v>
      </c>
      <c r="B1699" s="50" t="s">
        <v>4108</v>
      </c>
      <c r="C1699" s="51" t="s">
        <v>1037</v>
      </c>
      <c r="D1699" s="52" t="s">
        <v>4155</v>
      </c>
      <c r="E1699" s="53" t="s">
        <v>4154</v>
      </c>
    </row>
    <row r="1700" spans="1:5" x14ac:dyDescent="0.25">
      <c r="A1700" s="54" t="s">
        <v>4156</v>
      </c>
      <c r="B1700" s="55" t="s">
        <v>4108</v>
      </c>
      <c r="C1700" s="56" t="s">
        <v>1040</v>
      </c>
      <c r="D1700" s="57" t="s">
        <v>4157</v>
      </c>
      <c r="E1700" s="58" t="s">
        <v>4156</v>
      </c>
    </row>
    <row r="1701" spans="1:5" x14ac:dyDescent="0.25">
      <c r="A1701" s="54" t="s">
        <v>4158</v>
      </c>
      <c r="B1701" s="55" t="s">
        <v>4108</v>
      </c>
      <c r="C1701" s="56" t="s">
        <v>1040</v>
      </c>
      <c r="D1701" s="57" t="s">
        <v>4159</v>
      </c>
      <c r="E1701" s="58" t="s">
        <v>4158</v>
      </c>
    </row>
    <row r="1702" spans="1:5" x14ac:dyDescent="0.25">
      <c r="A1702" s="54" t="s">
        <v>4160</v>
      </c>
      <c r="B1702" s="55" t="s">
        <v>4108</v>
      </c>
      <c r="C1702" s="56" t="s">
        <v>1040</v>
      </c>
      <c r="D1702" s="57" t="s">
        <v>4161</v>
      </c>
      <c r="E1702" s="58" t="s">
        <v>4160</v>
      </c>
    </row>
    <row r="1703" spans="1:5" x14ac:dyDescent="0.25">
      <c r="A1703" s="54" t="s">
        <v>4162</v>
      </c>
      <c r="B1703" s="55" t="s">
        <v>4108</v>
      </c>
      <c r="C1703" s="56" t="s">
        <v>1040</v>
      </c>
      <c r="D1703" s="57" t="s">
        <v>4163</v>
      </c>
      <c r="E1703" s="58" t="s">
        <v>4162</v>
      </c>
    </row>
    <row r="1704" spans="1:5" x14ac:dyDescent="0.25">
      <c r="A1704" s="54" t="s">
        <v>4164</v>
      </c>
      <c r="B1704" s="55" t="s">
        <v>4108</v>
      </c>
      <c r="C1704" s="56" t="s">
        <v>1040</v>
      </c>
      <c r="D1704" s="57" t="s">
        <v>4165</v>
      </c>
      <c r="E1704" s="58" t="s">
        <v>4164</v>
      </c>
    </row>
    <row r="1705" spans="1:5" x14ac:dyDescent="0.25">
      <c r="A1705" s="54" t="s">
        <v>4166</v>
      </c>
      <c r="B1705" s="55" t="s">
        <v>4108</v>
      </c>
      <c r="C1705" s="56" t="s">
        <v>1040</v>
      </c>
      <c r="D1705" s="57" t="s">
        <v>4167</v>
      </c>
      <c r="E1705" s="58" t="s">
        <v>4166</v>
      </c>
    </row>
    <row r="1706" spans="1:5" x14ac:dyDescent="0.25">
      <c r="A1706" s="39" t="s">
        <v>4168</v>
      </c>
      <c r="B1706" s="40" t="s">
        <v>4108</v>
      </c>
      <c r="C1706" s="41" t="s">
        <v>1031</v>
      </c>
      <c r="D1706" s="42" t="s">
        <v>4169</v>
      </c>
      <c r="E1706" s="43" t="s">
        <v>4168</v>
      </c>
    </row>
    <row r="1707" spans="1:5" x14ac:dyDescent="0.25">
      <c r="A1707" s="44" t="s">
        <v>4170</v>
      </c>
      <c r="B1707" s="45" t="s">
        <v>4108</v>
      </c>
      <c r="C1707" s="46" t="s">
        <v>1034</v>
      </c>
      <c r="D1707" s="47" t="s">
        <v>4171</v>
      </c>
      <c r="E1707" s="48" t="s">
        <v>4170</v>
      </c>
    </row>
    <row r="1708" spans="1:5" x14ac:dyDescent="0.25">
      <c r="A1708" s="49" t="s">
        <v>4172</v>
      </c>
      <c r="B1708" s="50" t="s">
        <v>4108</v>
      </c>
      <c r="C1708" s="51" t="s">
        <v>1037</v>
      </c>
      <c r="D1708" s="52" t="s">
        <v>4173</v>
      </c>
      <c r="E1708" s="53" t="s">
        <v>4172</v>
      </c>
    </row>
    <row r="1709" spans="1:5" x14ac:dyDescent="0.25">
      <c r="A1709" s="54" t="s">
        <v>4174</v>
      </c>
      <c r="B1709" s="55" t="s">
        <v>4108</v>
      </c>
      <c r="C1709" s="56" t="s">
        <v>1040</v>
      </c>
      <c r="D1709" s="57" t="s">
        <v>4173</v>
      </c>
      <c r="E1709" s="58" t="s">
        <v>4174</v>
      </c>
    </row>
    <row r="1710" spans="1:5" x14ac:dyDescent="0.25">
      <c r="A1710" s="49" t="s">
        <v>4175</v>
      </c>
      <c r="B1710" s="50" t="s">
        <v>4108</v>
      </c>
      <c r="C1710" s="51" t="s">
        <v>1037</v>
      </c>
      <c r="D1710" s="52" t="s">
        <v>4176</v>
      </c>
      <c r="E1710" s="53" t="s">
        <v>4175</v>
      </c>
    </row>
    <row r="1711" spans="1:5" x14ac:dyDescent="0.25">
      <c r="A1711" s="54" t="s">
        <v>4177</v>
      </c>
      <c r="B1711" s="55" t="s">
        <v>4108</v>
      </c>
      <c r="C1711" s="56" t="s">
        <v>1040</v>
      </c>
      <c r="D1711" s="57" t="s">
        <v>4176</v>
      </c>
      <c r="E1711" s="58" t="s">
        <v>4177</v>
      </c>
    </row>
    <row r="1712" spans="1:5" x14ac:dyDescent="0.25">
      <c r="A1712" s="49" t="s">
        <v>4178</v>
      </c>
      <c r="B1712" s="50" t="s">
        <v>4108</v>
      </c>
      <c r="C1712" s="51" t="s">
        <v>1037</v>
      </c>
      <c r="D1712" s="52" t="s">
        <v>1189</v>
      </c>
      <c r="E1712" s="53" t="s">
        <v>4178</v>
      </c>
    </row>
    <row r="1713" spans="1:5" x14ac:dyDescent="0.25">
      <c r="A1713" s="54" t="s">
        <v>4179</v>
      </c>
      <c r="B1713" s="55" t="s">
        <v>4108</v>
      </c>
      <c r="C1713" s="56" t="s">
        <v>1040</v>
      </c>
      <c r="D1713" s="57" t="s">
        <v>1189</v>
      </c>
      <c r="E1713" s="58" t="s">
        <v>4179</v>
      </c>
    </row>
    <row r="1714" spans="1:5" x14ac:dyDescent="0.25">
      <c r="A1714" s="49" t="s">
        <v>4180</v>
      </c>
      <c r="B1714" s="50" t="s">
        <v>4108</v>
      </c>
      <c r="C1714" s="51" t="s">
        <v>1037</v>
      </c>
      <c r="D1714" s="52" t="s">
        <v>1213</v>
      </c>
      <c r="E1714" s="53" t="s">
        <v>4180</v>
      </c>
    </row>
    <row r="1715" spans="1:5" x14ac:dyDescent="0.25">
      <c r="A1715" s="54" t="s">
        <v>4181</v>
      </c>
      <c r="B1715" s="55" t="s">
        <v>4108</v>
      </c>
      <c r="C1715" s="56" t="s">
        <v>1040</v>
      </c>
      <c r="D1715" s="57" t="s">
        <v>1213</v>
      </c>
      <c r="E1715" s="58" t="s">
        <v>4181</v>
      </c>
    </row>
    <row r="1716" spans="1:5" x14ac:dyDescent="0.25">
      <c r="A1716" s="49" t="s">
        <v>4182</v>
      </c>
      <c r="B1716" s="50" t="s">
        <v>4108</v>
      </c>
      <c r="C1716" s="51" t="s">
        <v>1037</v>
      </c>
      <c r="D1716" s="52" t="s">
        <v>4183</v>
      </c>
      <c r="E1716" s="53" t="s">
        <v>4182</v>
      </c>
    </row>
    <row r="1717" spans="1:5" x14ac:dyDescent="0.25">
      <c r="A1717" s="54" t="s">
        <v>4184</v>
      </c>
      <c r="B1717" s="55" t="s">
        <v>4108</v>
      </c>
      <c r="C1717" s="56" t="s">
        <v>1040</v>
      </c>
      <c r="D1717" s="57" t="s">
        <v>4183</v>
      </c>
      <c r="E1717" s="58" t="s">
        <v>4184</v>
      </c>
    </row>
    <row r="1718" spans="1:5" x14ac:dyDescent="0.25">
      <c r="A1718" s="49" t="s">
        <v>4185</v>
      </c>
      <c r="B1718" s="50" t="s">
        <v>4108</v>
      </c>
      <c r="C1718" s="51" t="s">
        <v>1037</v>
      </c>
      <c r="D1718" s="52" t="s">
        <v>4186</v>
      </c>
      <c r="E1718" s="53" t="s">
        <v>4185</v>
      </c>
    </row>
    <row r="1719" spans="1:5" x14ac:dyDescent="0.25">
      <c r="A1719" s="54" t="s">
        <v>4187</v>
      </c>
      <c r="B1719" s="55" t="s">
        <v>4108</v>
      </c>
      <c r="C1719" s="56" t="s">
        <v>1040</v>
      </c>
      <c r="D1719" s="57" t="s">
        <v>4186</v>
      </c>
      <c r="E1719" s="58" t="s">
        <v>4187</v>
      </c>
    </row>
    <row r="1720" spans="1:5" x14ac:dyDescent="0.25">
      <c r="A1720" s="49" t="s">
        <v>4188</v>
      </c>
      <c r="B1720" s="50" t="s">
        <v>4108</v>
      </c>
      <c r="C1720" s="51" t="s">
        <v>1037</v>
      </c>
      <c r="D1720" s="52" t="s">
        <v>4189</v>
      </c>
      <c r="E1720" s="53" t="s">
        <v>4188</v>
      </c>
    </row>
    <row r="1721" spans="1:5" x14ac:dyDescent="0.25">
      <c r="A1721" s="54" t="s">
        <v>4190</v>
      </c>
      <c r="B1721" s="55" t="s">
        <v>4108</v>
      </c>
      <c r="C1721" s="56" t="s">
        <v>1040</v>
      </c>
      <c r="D1721" s="57" t="s">
        <v>4189</v>
      </c>
      <c r="E1721" s="58" t="s">
        <v>4190</v>
      </c>
    </row>
    <row r="1722" spans="1:5" x14ac:dyDescent="0.25">
      <c r="A1722" s="49" t="s">
        <v>4191</v>
      </c>
      <c r="B1722" s="50" t="s">
        <v>4108</v>
      </c>
      <c r="C1722" s="51" t="s">
        <v>1037</v>
      </c>
      <c r="D1722" s="52" t="s">
        <v>1207</v>
      </c>
      <c r="E1722" s="53" t="s">
        <v>4191</v>
      </c>
    </row>
    <row r="1723" spans="1:5" x14ac:dyDescent="0.25">
      <c r="A1723" s="54" t="s">
        <v>4192</v>
      </c>
      <c r="B1723" s="55" t="s">
        <v>4108</v>
      </c>
      <c r="C1723" s="56" t="s">
        <v>1040</v>
      </c>
      <c r="D1723" s="57" t="s">
        <v>1207</v>
      </c>
      <c r="E1723" s="58" t="s">
        <v>4192</v>
      </c>
    </row>
    <row r="1724" spans="1:5" x14ac:dyDescent="0.25">
      <c r="A1724" s="49" t="s">
        <v>4193</v>
      </c>
      <c r="B1724" s="50" t="s">
        <v>4108</v>
      </c>
      <c r="C1724" s="51" t="s">
        <v>1037</v>
      </c>
      <c r="D1724" s="52" t="s">
        <v>1171</v>
      </c>
      <c r="E1724" s="53" t="s">
        <v>4193</v>
      </c>
    </row>
    <row r="1725" spans="1:5" x14ac:dyDescent="0.25">
      <c r="A1725" s="54" t="s">
        <v>4194</v>
      </c>
      <c r="B1725" s="55" t="s">
        <v>4108</v>
      </c>
      <c r="C1725" s="56" t="s">
        <v>1040</v>
      </c>
      <c r="D1725" s="57" t="s">
        <v>1171</v>
      </c>
      <c r="E1725" s="58" t="s">
        <v>4194</v>
      </c>
    </row>
    <row r="1726" spans="1:5" x14ac:dyDescent="0.25">
      <c r="A1726" s="49" t="s">
        <v>4195</v>
      </c>
      <c r="B1726" s="50" t="s">
        <v>4108</v>
      </c>
      <c r="C1726" s="51" t="s">
        <v>1037</v>
      </c>
      <c r="D1726" s="52" t="s">
        <v>4196</v>
      </c>
      <c r="E1726" s="53" t="s">
        <v>4195</v>
      </c>
    </row>
    <row r="1727" spans="1:5" x14ac:dyDescent="0.25">
      <c r="A1727" s="54" t="s">
        <v>4197</v>
      </c>
      <c r="B1727" s="55" t="s">
        <v>4108</v>
      </c>
      <c r="C1727" s="56" t="s">
        <v>1040</v>
      </c>
      <c r="D1727" s="57" t="s">
        <v>4196</v>
      </c>
      <c r="E1727" s="58" t="s">
        <v>4197</v>
      </c>
    </row>
    <row r="1728" spans="1:5" x14ac:dyDescent="0.25">
      <c r="A1728" s="49" t="s">
        <v>4198</v>
      </c>
      <c r="B1728" s="50" t="s">
        <v>4108</v>
      </c>
      <c r="C1728" s="51" t="s">
        <v>1037</v>
      </c>
      <c r="D1728" s="52" t="s">
        <v>1051</v>
      </c>
      <c r="E1728" s="53" t="s">
        <v>4198</v>
      </c>
    </row>
    <row r="1729" spans="1:5" x14ac:dyDescent="0.25">
      <c r="A1729" s="54" t="s">
        <v>4199</v>
      </c>
      <c r="B1729" s="55" t="s">
        <v>4108</v>
      </c>
      <c r="C1729" s="56" t="s">
        <v>1040</v>
      </c>
      <c r="D1729" s="57" t="s">
        <v>1051</v>
      </c>
      <c r="E1729" s="58" t="s">
        <v>4199</v>
      </c>
    </row>
    <row r="1730" spans="1:5" x14ac:dyDescent="0.25">
      <c r="A1730" s="49" t="s">
        <v>4200</v>
      </c>
      <c r="B1730" s="50" t="s">
        <v>4108</v>
      </c>
      <c r="C1730" s="51" t="s">
        <v>1037</v>
      </c>
      <c r="D1730" s="52" t="s">
        <v>4201</v>
      </c>
      <c r="E1730" s="53" t="s">
        <v>4200</v>
      </c>
    </row>
    <row r="1731" spans="1:5" x14ac:dyDescent="0.25">
      <c r="A1731" s="54" t="s">
        <v>4202</v>
      </c>
      <c r="B1731" s="55" t="s">
        <v>4108</v>
      </c>
      <c r="C1731" s="56" t="s">
        <v>1040</v>
      </c>
      <c r="D1731" s="57" t="s">
        <v>4201</v>
      </c>
      <c r="E1731" s="58" t="s">
        <v>4202</v>
      </c>
    </row>
    <row r="1732" spans="1:5" x14ac:dyDescent="0.25">
      <c r="A1732" s="49" t="s">
        <v>4203</v>
      </c>
      <c r="B1732" s="50" t="s">
        <v>4108</v>
      </c>
      <c r="C1732" s="51" t="s">
        <v>1037</v>
      </c>
      <c r="D1732" s="52" t="s">
        <v>4204</v>
      </c>
      <c r="E1732" s="53" t="s">
        <v>4203</v>
      </c>
    </row>
    <row r="1733" spans="1:5" x14ac:dyDescent="0.25">
      <c r="A1733" s="54" t="s">
        <v>4205</v>
      </c>
      <c r="B1733" s="55" t="s">
        <v>4108</v>
      </c>
      <c r="C1733" s="56" t="s">
        <v>1040</v>
      </c>
      <c r="D1733" s="57" t="s">
        <v>4204</v>
      </c>
      <c r="E1733" s="58" t="s">
        <v>4205</v>
      </c>
    </row>
    <row r="1734" spans="1:5" x14ac:dyDescent="0.25">
      <c r="A1734" s="82" t="s">
        <v>4206</v>
      </c>
      <c r="B1734" s="50" t="s">
        <v>4108</v>
      </c>
      <c r="C1734" s="51" t="s">
        <v>1037</v>
      </c>
      <c r="D1734" s="52" t="s">
        <v>4207</v>
      </c>
      <c r="E1734" s="83" t="s">
        <v>4206</v>
      </c>
    </row>
    <row r="1735" spans="1:5" x14ac:dyDescent="0.25">
      <c r="A1735" s="54" t="s">
        <v>4208</v>
      </c>
      <c r="B1735" s="55" t="s">
        <v>4108</v>
      </c>
      <c r="C1735" s="56" t="s">
        <v>1040</v>
      </c>
      <c r="D1735" s="57" t="s">
        <v>4207</v>
      </c>
      <c r="E1735" s="58" t="s">
        <v>4208</v>
      </c>
    </row>
    <row r="1736" spans="1:5" x14ac:dyDescent="0.25">
      <c r="A1736" s="49" t="s">
        <v>4209</v>
      </c>
      <c r="B1736" s="50" t="s">
        <v>4108</v>
      </c>
      <c r="C1736" s="51" t="s">
        <v>1037</v>
      </c>
      <c r="D1736" s="52" t="s">
        <v>4210</v>
      </c>
      <c r="E1736" s="53" t="s">
        <v>4209</v>
      </c>
    </row>
    <row r="1737" spans="1:5" x14ac:dyDescent="0.25">
      <c r="A1737" s="54" t="s">
        <v>4211</v>
      </c>
      <c r="B1737" s="55" t="s">
        <v>4108</v>
      </c>
      <c r="C1737" s="56" t="s">
        <v>1040</v>
      </c>
      <c r="D1737" s="57" t="s">
        <v>4210</v>
      </c>
      <c r="E1737" s="58" t="s">
        <v>4211</v>
      </c>
    </row>
    <row r="1738" spans="1:5" x14ac:dyDescent="0.25">
      <c r="A1738" s="39" t="s">
        <v>4212</v>
      </c>
      <c r="B1738" s="40" t="s">
        <v>4108</v>
      </c>
      <c r="C1738" s="41" t="s">
        <v>1031</v>
      </c>
      <c r="D1738" s="42" t="s">
        <v>4213</v>
      </c>
      <c r="E1738" s="43" t="s">
        <v>4212</v>
      </c>
    </row>
    <row r="1739" spans="1:5" x14ac:dyDescent="0.25">
      <c r="A1739" s="44" t="s">
        <v>4214</v>
      </c>
      <c r="B1739" s="45" t="s">
        <v>4108</v>
      </c>
      <c r="C1739" s="46" t="s">
        <v>1034</v>
      </c>
      <c r="D1739" s="47" t="s">
        <v>4215</v>
      </c>
      <c r="E1739" s="48" t="s">
        <v>4214</v>
      </c>
    </row>
    <row r="1740" spans="1:5" x14ac:dyDescent="0.25">
      <c r="A1740" s="49" t="s">
        <v>4216</v>
      </c>
      <c r="B1740" s="50" t="s">
        <v>4108</v>
      </c>
      <c r="C1740" s="51" t="s">
        <v>1037</v>
      </c>
      <c r="D1740" s="52" t="s">
        <v>4217</v>
      </c>
      <c r="E1740" s="53" t="s">
        <v>4216</v>
      </c>
    </row>
    <row r="1741" spans="1:5" x14ac:dyDescent="0.25">
      <c r="A1741" s="54" t="s">
        <v>4218</v>
      </c>
      <c r="B1741" s="55" t="s">
        <v>4108</v>
      </c>
      <c r="C1741" s="56" t="s">
        <v>1040</v>
      </c>
      <c r="D1741" s="57" t="s">
        <v>4219</v>
      </c>
      <c r="E1741" s="58" t="s">
        <v>4218</v>
      </c>
    </row>
    <row r="1742" spans="1:5" x14ac:dyDescent="0.25">
      <c r="A1742" s="54" t="s">
        <v>4220</v>
      </c>
      <c r="B1742" s="55" t="s">
        <v>4108</v>
      </c>
      <c r="C1742" s="56" t="s">
        <v>1040</v>
      </c>
      <c r="D1742" s="57" t="s">
        <v>4221</v>
      </c>
      <c r="E1742" s="58" t="s">
        <v>4220</v>
      </c>
    </row>
    <row r="1743" spans="1:5" x14ac:dyDescent="0.25">
      <c r="A1743" s="49" t="s">
        <v>4222</v>
      </c>
      <c r="B1743" s="50" t="s">
        <v>4108</v>
      </c>
      <c r="C1743" s="51" t="s">
        <v>1037</v>
      </c>
      <c r="D1743" s="52" t="s">
        <v>4223</v>
      </c>
      <c r="E1743" s="53" t="s">
        <v>4222</v>
      </c>
    </row>
    <row r="1744" spans="1:5" x14ac:dyDescent="0.25">
      <c r="A1744" s="54" t="s">
        <v>4224</v>
      </c>
      <c r="B1744" s="55" t="s">
        <v>4108</v>
      </c>
      <c r="C1744" s="56" t="s">
        <v>1040</v>
      </c>
      <c r="D1744" s="57" t="s">
        <v>4225</v>
      </c>
      <c r="E1744" s="58" t="s">
        <v>4224</v>
      </c>
    </row>
    <row r="1745" spans="1:5" x14ac:dyDescent="0.25">
      <c r="A1745" s="54" t="s">
        <v>4226</v>
      </c>
      <c r="B1745" s="55" t="s">
        <v>4108</v>
      </c>
      <c r="C1745" s="56" t="s">
        <v>1040</v>
      </c>
      <c r="D1745" s="57" t="s">
        <v>4227</v>
      </c>
      <c r="E1745" s="58" t="s">
        <v>4226</v>
      </c>
    </row>
    <row r="1746" spans="1:5" x14ac:dyDescent="0.25">
      <c r="A1746" s="54" t="s">
        <v>4228</v>
      </c>
      <c r="B1746" s="55" t="s">
        <v>4108</v>
      </c>
      <c r="C1746" s="56" t="s">
        <v>1040</v>
      </c>
      <c r="D1746" s="57" t="s">
        <v>4229</v>
      </c>
      <c r="E1746" s="58" t="s">
        <v>4228</v>
      </c>
    </row>
    <row r="1747" spans="1:5" x14ac:dyDescent="0.25">
      <c r="A1747" s="54" t="s">
        <v>4230</v>
      </c>
      <c r="B1747" s="55" t="s">
        <v>4108</v>
      </c>
      <c r="C1747" s="56" t="s">
        <v>1040</v>
      </c>
      <c r="D1747" s="57" t="s">
        <v>4231</v>
      </c>
      <c r="E1747" s="58" t="s">
        <v>4230</v>
      </c>
    </row>
    <row r="1748" spans="1:5" x14ac:dyDescent="0.25">
      <c r="A1748" s="54" t="s">
        <v>4232</v>
      </c>
      <c r="B1748" s="55" t="s">
        <v>4108</v>
      </c>
      <c r="C1748" s="56" t="s">
        <v>1040</v>
      </c>
      <c r="D1748" s="57" t="s">
        <v>4233</v>
      </c>
      <c r="E1748" s="58" t="s">
        <v>4232</v>
      </c>
    </row>
    <row r="1749" spans="1:5" x14ac:dyDescent="0.25">
      <c r="A1749" s="54" t="s">
        <v>4234</v>
      </c>
      <c r="B1749" s="55" t="s">
        <v>4108</v>
      </c>
      <c r="C1749" s="56" t="s">
        <v>1040</v>
      </c>
      <c r="D1749" s="57" t="s">
        <v>4235</v>
      </c>
      <c r="E1749" s="58" t="s">
        <v>4234</v>
      </c>
    </row>
    <row r="1750" spans="1:5" x14ac:dyDescent="0.25">
      <c r="A1750" s="54" t="s">
        <v>4236</v>
      </c>
      <c r="B1750" s="55" t="s">
        <v>4108</v>
      </c>
      <c r="C1750" s="56" t="s">
        <v>1040</v>
      </c>
      <c r="D1750" s="57" t="s">
        <v>4237</v>
      </c>
      <c r="E1750" s="58" t="s">
        <v>4236</v>
      </c>
    </row>
    <row r="1751" spans="1:5" x14ac:dyDescent="0.25">
      <c r="A1751" s="54" t="s">
        <v>4238</v>
      </c>
      <c r="B1751" s="55" t="s">
        <v>4108</v>
      </c>
      <c r="C1751" s="56" t="s">
        <v>1040</v>
      </c>
      <c r="D1751" s="57" t="s">
        <v>4239</v>
      </c>
      <c r="E1751" s="58" t="s">
        <v>4238</v>
      </c>
    </row>
    <row r="1752" spans="1:5" x14ac:dyDescent="0.25">
      <c r="A1752" s="54" t="s">
        <v>4240</v>
      </c>
      <c r="B1752" s="55" t="s">
        <v>4108</v>
      </c>
      <c r="C1752" s="56" t="s">
        <v>1040</v>
      </c>
      <c r="D1752" s="57" t="s">
        <v>4241</v>
      </c>
      <c r="E1752" s="58" t="s">
        <v>4240</v>
      </c>
    </row>
    <row r="1753" spans="1:5" x14ac:dyDescent="0.25">
      <c r="A1753" s="54" t="s">
        <v>4242</v>
      </c>
      <c r="B1753" s="55" t="s">
        <v>4108</v>
      </c>
      <c r="C1753" s="56" t="s">
        <v>1040</v>
      </c>
      <c r="D1753" s="57" t="s">
        <v>4243</v>
      </c>
      <c r="E1753" s="58" t="s">
        <v>4242</v>
      </c>
    </row>
    <row r="1754" spans="1:5" x14ac:dyDescent="0.25">
      <c r="A1754" s="54" t="s">
        <v>4244</v>
      </c>
      <c r="B1754" s="55" t="s">
        <v>4108</v>
      </c>
      <c r="C1754" s="56" t="s">
        <v>1040</v>
      </c>
      <c r="D1754" s="57" t="s">
        <v>4245</v>
      </c>
      <c r="E1754" s="58" t="s">
        <v>4244</v>
      </c>
    </row>
    <row r="1755" spans="1:5" x14ac:dyDescent="0.25">
      <c r="A1755" s="54" t="s">
        <v>4246</v>
      </c>
      <c r="B1755" s="55" t="s">
        <v>4108</v>
      </c>
      <c r="C1755" s="56" t="s">
        <v>1040</v>
      </c>
      <c r="D1755" s="57" t="s">
        <v>4247</v>
      </c>
      <c r="E1755" s="58" t="s">
        <v>4246</v>
      </c>
    </row>
    <row r="1756" spans="1:5" x14ac:dyDescent="0.25">
      <c r="A1756" s="54" t="s">
        <v>4248</v>
      </c>
      <c r="B1756" s="55" t="s">
        <v>4108</v>
      </c>
      <c r="C1756" s="56" t="s">
        <v>1040</v>
      </c>
      <c r="D1756" s="57" t="s">
        <v>4249</v>
      </c>
      <c r="E1756" s="58" t="s">
        <v>4248</v>
      </c>
    </row>
    <row r="1757" spans="1:5" x14ac:dyDescent="0.25">
      <c r="A1757" s="54" t="s">
        <v>4250</v>
      </c>
      <c r="B1757" s="55" t="s">
        <v>4108</v>
      </c>
      <c r="C1757" s="56" t="s">
        <v>1040</v>
      </c>
      <c r="D1757" s="57" t="s">
        <v>4251</v>
      </c>
      <c r="E1757" s="58" t="s">
        <v>4250</v>
      </c>
    </row>
    <row r="1758" spans="1:5" x14ac:dyDescent="0.25">
      <c r="A1758" s="54" t="s">
        <v>4252</v>
      </c>
      <c r="B1758" s="55" t="s">
        <v>4108</v>
      </c>
      <c r="C1758" s="56" t="s">
        <v>1040</v>
      </c>
      <c r="D1758" s="57" t="s">
        <v>4253</v>
      </c>
      <c r="E1758" s="58" t="s">
        <v>4252</v>
      </c>
    </row>
    <row r="1759" spans="1:5" x14ac:dyDescent="0.25">
      <c r="A1759" s="49" t="s">
        <v>4254</v>
      </c>
      <c r="B1759" s="50" t="s">
        <v>4108</v>
      </c>
      <c r="C1759" s="51" t="s">
        <v>1037</v>
      </c>
      <c r="D1759" s="52" t="s">
        <v>4255</v>
      </c>
      <c r="E1759" s="53" t="s">
        <v>4254</v>
      </c>
    </row>
    <row r="1760" spans="1:5" x14ac:dyDescent="0.25">
      <c r="A1760" s="54" t="s">
        <v>4256</v>
      </c>
      <c r="B1760" s="55" t="s">
        <v>4108</v>
      </c>
      <c r="C1760" s="56" t="s">
        <v>1040</v>
      </c>
      <c r="D1760" s="57" t="s">
        <v>4257</v>
      </c>
      <c r="E1760" s="58" t="s">
        <v>4256</v>
      </c>
    </row>
    <row r="1761" spans="1:5" x14ac:dyDescent="0.25">
      <c r="A1761" s="54" t="s">
        <v>4258</v>
      </c>
      <c r="B1761" s="55" t="s">
        <v>4108</v>
      </c>
      <c r="C1761" s="56" t="s">
        <v>1040</v>
      </c>
      <c r="D1761" s="57" t="s">
        <v>4259</v>
      </c>
      <c r="E1761" s="58" t="s">
        <v>4258</v>
      </c>
    </row>
    <row r="1762" spans="1:5" x14ac:dyDescent="0.25">
      <c r="A1762" s="49" t="s">
        <v>4260</v>
      </c>
      <c r="B1762" s="50" t="s">
        <v>4108</v>
      </c>
      <c r="C1762" s="51" t="s">
        <v>1037</v>
      </c>
      <c r="D1762" s="52" t="s">
        <v>4261</v>
      </c>
      <c r="E1762" s="53" t="s">
        <v>4260</v>
      </c>
    </row>
    <row r="1763" spans="1:5" x14ac:dyDescent="0.25">
      <c r="A1763" s="54" t="s">
        <v>4262</v>
      </c>
      <c r="B1763" s="55" t="s">
        <v>4108</v>
      </c>
      <c r="C1763" s="56" t="s">
        <v>1040</v>
      </c>
      <c r="D1763" s="57" t="s">
        <v>4263</v>
      </c>
      <c r="E1763" s="58" t="s">
        <v>4262</v>
      </c>
    </row>
    <row r="1764" spans="1:5" x14ac:dyDescent="0.25">
      <c r="A1764" s="54" t="s">
        <v>4264</v>
      </c>
      <c r="B1764" s="55" t="s">
        <v>4108</v>
      </c>
      <c r="C1764" s="56" t="s">
        <v>1040</v>
      </c>
      <c r="D1764" s="57" t="s">
        <v>4265</v>
      </c>
      <c r="E1764" s="58" t="s">
        <v>4264</v>
      </c>
    </row>
    <row r="1765" spans="1:5" x14ac:dyDescent="0.25">
      <c r="A1765" s="49" t="s">
        <v>4266</v>
      </c>
      <c r="B1765" s="50" t="s">
        <v>4108</v>
      </c>
      <c r="C1765" s="51" t="s">
        <v>1037</v>
      </c>
      <c r="D1765" s="52" t="s">
        <v>4267</v>
      </c>
      <c r="E1765" s="53" t="s">
        <v>4266</v>
      </c>
    </row>
    <row r="1766" spans="1:5" x14ac:dyDescent="0.25">
      <c r="A1766" s="54" t="s">
        <v>4268</v>
      </c>
      <c r="B1766" s="55" t="s">
        <v>4108</v>
      </c>
      <c r="C1766" s="56" t="s">
        <v>1040</v>
      </c>
      <c r="D1766" s="57" t="s">
        <v>4269</v>
      </c>
      <c r="E1766" s="58" t="s">
        <v>4268</v>
      </c>
    </row>
    <row r="1767" spans="1:5" x14ac:dyDescent="0.25">
      <c r="A1767" s="54" t="s">
        <v>4270</v>
      </c>
      <c r="B1767" s="55" t="s">
        <v>4108</v>
      </c>
      <c r="C1767" s="56" t="s">
        <v>1040</v>
      </c>
      <c r="D1767" s="57" t="s">
        <v>4271</v>
      </c>
      <c r="E1767" s="58" t="s">
        <v>4270</v>
      </c>
    </row>
    <row r="1768" spans="1:5" x14ac:dyDescent="0.25">
      <c r="A1768" s="54" t="s">
        <v>4272</v>
      </c>
      <c r="B1768" s="55" t="s">
        <v>4108</v>
      </c>
      <c r="C1768" s="56" t="s">
        <v>1040</v>
      </c>
      <c r="D1768" s="57" t="s">
        <v>4273</v>
      </c>
      <c r="E1768" s="58" t="s">
        <v>4272</v>
      </c>
    </row>
    <row r="1769" spans="1:5" x14ac:dyDescent="0.25">
      <c r="A1769" s="54" t="s">
        <v>4274</v>
      </c>
      <c r="B1769" s="55" t="s">
        <v>4108</v>
      </c>
      <c r="C1769" s="56" t="s">
        <v>1040</v>
      </c>
      <c r="D1769" s="57" t="s">
        <v>4275</v>
      </c>
      <c r="E1769" s="58" t="s">
        <v>4274</v>
      </c>
    </row>
    <row r="1770" spans="1:5" x14ac:dyDescent="0.25">
      <c r="A1770" s="54" t="s">
        <v>4276</v>
      </c>
      <c r="B1770" s="55" t="s">
        <v>4108</v>
      </c>
      <c r="C1770" s="56" t="s">
        <v>1040</v>
      </c>
      <c r="D1770" s="57" t="s">
        <v>4277</v>
      </c>
      <c r="E1770" s="58" t="s">
        <v>4276</v>
      </c>
    </row>
    <row r="1771" spans="1:5" x14ac:dyDescent="0.25">
      <c r="A1771" s="54" t="s">
        <v>4278</v>
      </c>
      <c r="B1771" s="55" t="s">
        <v>4108</v>
      </c>
      <c r="C1771" s="56" t="s">
        <v>1040</v>
      </c>
      <c r="D1771" s="57" t="s">
        <v>4279</v>
      </c>
      <c r="E1771" s="58" t="s">
        <v>4278</v>
      </c>
    </row>
    <row r="1772" spans="1:5" x14ac:dyDescent="0.25">
      <c r="A1772" s="54" t="s">
        <v>4280</v>
      </c>
      <c r="B1772" s="55" t="s">
        <v>4108</v>
      </c>
      <c r="C1772" s="56" t="s">
        <v>1040</v>
      </c>
      <c r="D1772" s="57" t="s">
        <v>4281</v>
      </c>
      <c r="E1772" s="58" t="s">
        <v>4280</v>
      </c>
    </row>
    <row r="1773" spans="1:5" x14ac:dyDescent="0.25">
      <c r="A1773" s="54" t="s">
        <v>4282</v>
      </c>
      <c r="B1773" s="55" t="s">
        <v>4108</v>
      </c>
      <c r="C1773" s="56" t="s">
        <v>1040</v>
      </c>
      <c r="D1773" s="57" t="s">
        <v>4283</v>
      </c>
      <c r="E1773" s="58" t="s">
        <v>4282</v>
      </c>
    </row>
    <row r="1774" spans="1:5" x14ac:dyDescent="0.25">
      <c r="A1774" s="44" t="s">
        <v>4284</v>
      </c>
      <c r="B1774" s="45" t="s">
        <v>4108</v>
      </c>
      <c r="C1774" s="46" t="s">
        <v>1034</v>
      </c>
      <c r="D1774" s="47" t="s">
        <v>4285</v>
      </c>
      <c r="E1774" s="48" t="s">
        <v>4284</v>
      </c>
    </row>
    <row r="1775" spans="1:5" x14ac:dyDescent="0.25">
      <c r="A1775" s="49" t="s">
        <v>4286</v>
      </c>
      <c r="B1775" s="50" t="s">
        <v>4108</v>
      </c>
      <c r="C1775" s="51" t="s">
        <v>1037</v>
      </c>
      <c r="D1775" s="52" t="s">
        <v>4287</v>
      </c>
      <c r="E1775" s="53" t="s">
        <v>4286</v>
      </c>
    </row>
    <row r="1776" spans="1:5" x14ac:dyDescent="0.25">
      <c r="A1776" s="54" t="s">
        <v>4288</v>
      </c>
      <c r="B1776" s="55" t="s">
        <v>4108</v>
      </c>
      <c r="C1776" s="56" t="s">
        <v>1040</v>
      </c>
      <c r="D1776" s="57" t="s">
        <v>4289</v>
      </c>
      <c r="E1776" s="58" t="s">
        <v>4288</v>
      </c>
    </row>
    <row r="1777" spans="1:5" x14ac:dyDescent="0.25">
      <c r="A1777" s="54" t="s">
        <v>4290</v>
      </c>
      <c r="B1777" s="55" t="s">
        <v>4108</v>
      </c>
      <c r="C1777" s="56" t="s">
        <v>1040</v>
      </c>
      <c r="D1777" s="57" t="s">
        <v>4291</v>
      </c>
      <c r="E1777" s="58" t="s">
        <v>4290</v>
      </c>
    </row>
    <row r="1778" spans="1:5" x14ac:dyDescent="0.25">
      <c r="A1778" s="54" t="s">
        <v>4292</v>
      </c>
      <c r="B1778" s="55" t="s">
        <v>4108</v>
      </c>
      <c r="C1778" s="56" t="s">
        <v>1040</v>
      </c>
      <c r="D1778" s="57" t="s">
        <v>4293</v>
      </c>
      <c r="E1778" s="58" t="s">
        <v>4292</v>
      </c>
    </row>
    <row r="1779" spans="1:5" x14ac:dyDescent="0.25">
      <c r="A1779" s="54" t="s">
        <v>4294</v>
      </c>
      <c r="B1779" s="55" t="s">
        <v>4108</v>
      </c>
      <c r="C1779" s="56" t="s">
        <v>1040</v>
      </c>
      <c r="D1779" s="57" t="s">
        <v>4295</v>
      </c>
      <c r="E1779" s="58" t="s">
        <v>4294</v>
      </c>
    </row>
    <row r="1780" spans="1:5" x14ac:dyDescent="0.25">
      <c r="A1780" s="49" t="s">
        <v>4296</v>
      </c>
      <c r="B1780" s="50" t="s">
        <v>4108</v>
      </c>
      <c r="C1780" s="51" t="s">
        <v>1037</v>
      </c>
      <c r="D1780" s="69" t="s">
        <v>4297</v>
      </c>
      <c r="E1780" s="53" t="s">
        <v>4296</v>
      </c>
    </row>
    <row r="1781" spans="1:5" x14ac:dyDescent="0.25">
      <c r="A1781" s="54" t="s">
        <v>4298</v>
      </c>
      <c r="B1781" s="55" t="s">
        <v>4108</v>
      </c>
      <c r="C1781" s="56" t="s">
        <v>1040</v>
      </c>
      <c r="D1781" s="57" t="s">
        <v>4299</v>
      </c>
      <c r="E1781" s="58" t="s">
        <v>4298</v>
      </c>
    </row>
    <row r="1782" spans="1:5" x14ac:dyDescent="0.25">
      <c r="A1782" s="84" t="s">
        <v>4300</v>
      </c>
      <c r="B1782" s="85" t="s">
        <v>4108</v>
      </c>
      <c r="C1782" s="86" t="s">
        <v>1040</v>
      </c>
      <c r="D1782" s="87" t="s">
        <v>4301</v>
      </c>
      <c r="E1782" s="88" t="s">
        <v>4300</v>
      </c>
    </row>
    <row r="1783" spans="1:5" x14ac:dyDescent="0.25">
      <c r="A1783" s="54" t="s">
        <v>4302</v>
      </c>
      <c r="B1783" s="55" t="s">
        <v>4108</v>
      </c>
      <c r="C1783" s="56" t="s">
        <v>1040</v>
      </c>
      <c r="D1783" s="57" t="s">
        <v>4303</v>
      </c>
      <c r="E1783" s="58" t="s">
        <v>4302</v>
      </c>
    </row>
    <row r="1784" spans="1:5" x14ac:dyDescent="0.25">
      <c r="A1784" s="54" t="s">
        <v>4304</v>
      </c>
      <c r="B1784" s="55" t="s">
        <v>4108</v>
      </c>
      <c r="C1784" s="56" t="s">
        <v>1040</v>
      </c>
      <c r="D1784" s="57" t="s">
        <v>4305</v>
      </c>
      <c r="E1784" s="58" t="s">
        <v>4304</v>
      </c>
    </row>
    <row r="1785" spans="1:5" x14ac:dyDescent="0.25">
      <c r="A1785" s="54" t="s">
        <v>4306</v>
      </c>
      <c r="B1785" s="55" t="s">
        <v>4108</v>
      </c>
      <c r="C1785" s="56" t="s">
        <v>1040</v>
      </c>
      <c r="D1785" s="57" t="s">
        <v>4307</v>
      </c>
      <c r="E1785" s="58" t="s">
        <v>4306</v>
      </c>
    </row>
    <row r="1786" spans="1:5" x14ac:dyDescent="0.25">
      <c r="A1786" s="54" t="s">
        <v>4308</v>
      </c>
      <c r="B1786" s="55" t="s">
        <v>4108</v>
      </c>
      <c r="C1786" s="56" t="s">
        <v>1040</v>
      </c>
      <c r="D1786" s="57" t="s">
        <v>4309</v>
      </c>
      <c r="E1786" s="58" t="s">
        <v>4308</v>
      </c>
    </row>
    <row r="1787" spans="1:5" x14ac:dyDescent="0.25">
      <c r="A1787" s="49" t="s">
        <v>4310</v>
      </c>
      <c r="B1787" s="50" t="s">
        <v>4108</v>
      </c>
      <c r="C1787" s="51" t="s">
        <v>1037</v>
      </c>
      <c r="D1787" s="69" t="s">
        <v>4311</v>
      </c>
      <c r="E1787" s="53" t="s">
        <v>4310</v>
      </c>
    </row>
    <row r="1788" spans="1:5" x14ac:dyDescent="0.25">
      <c r="A1788" s="89" t="s">
        <v>4312</v>
      </c>
      <c r="B1788" s="90" t="s">
        <v>4108</v>
      </c>
      <c r="C1788" s="91" t="s">
        <v>1040</v>
      </c>
      <c r="D1788" s="57" t="s">
        <v>4313</v>
      </c>
      <c r="E1788" s="92" t="s">
        <v>4312</v>
      </c>
    </row>
    <row r="1789" spans="1:5" x14ac:dyDescent="0.25">
      <c r="A1789" s="49" t="s">
        <v>4314</v>
      </c>
      <c r="B1789" s="50" t="s">
        <v>4108</v>
      </c>
      <c r="C1789" s="51" t="s">
        <v>1037</v>
      </c>
      <c r="D1789" s="52" t="s">
        <v>4315</v>
      </c>
      <c r="E1789" s="53" t="s">
        <v>4314</v>
      </c>
    </row>
    <row r="1790" spans="1:5" x14ac:dyDescent="0.25">
      <c r="A1790" s="54" t="s">
        <v>4316</v>
      </c>
      <c r="B1790" s="55" t="s">
        <v>4108</v>
      </c>
      <c r="C1790" s="56" t="s">
        <v>1040</v>
      </c>
      <c r="D1790" s="57" t="s">
        <v>4317</v>
      </c>
      <c r="E1790" s="58" t="s">
        <v>4316</v>
      </c>
    </row>
    <row r="1791" spans="1:5" x14ac:dyDescent="0.25">
      <c r="A1791" s="54" t="s">
        <v>4318</v>
      </c>
      <c r="B1791" s="55" t="s">
        <v>4108</v>
      </c>
      <c r="C1791" s="56" t="s">
        <v>1040</v>
      </c>
      <c r="D1791" s="57" t="s">
        <v>4319</v>
      </c>
      <c r="E1791" s="58" t="s">
        <v>4318</v>
      </c>
    </row>
    <row r="1792" spans="1:5" x14ac:dyDescent="0.25">
      <c r="A1792" s="54" t="s">
        <v>4320</v>
      </c>
      <c r="B1792" s="55" t="s">
        <v>4108</v>
      </c>
      <c r="C1792" s="56" t="s">
        <v>1040</v>
      </c>
      <c r="D1792" s="57" t="s">
        <v>4321</v>
      </c>
      <c r="E1792" s="58" t="s">
        <v>4320</v>
      </c>
    </row>
    <row r="1793" spans="1:5" x14ac:dyDescent="0.25">
      <c r="A1793" s="54" t="s">
        <v>4322</v>
      </c>
      <c r="B1793" s="55" t="s">
        <v>4108</v>
      </c>
      <c r="C1793" s="56" t="s">
        <v>1040</v>
      </c>
      <c r="D1793" s="57" t="s">
        <v>4323</v>
      </c>
      <c r="E1793" s="58" t="s">
        <v>4322</v>
      </c>
    </row>
    <row r="1794" spans="1:5" x14ac:dyDescent="0.25">
      <c r="A1794" s="49" t="s">
        <v>4324</v>
      </c>
      <c r="B1794" s="50" t="s">
        <v>4108</v>
      </c>
      <c r="C1794" s="51" t="s">
        <v>1037</v>
      </c>
      <c r="D1794" s="69" t="s">
        <v>4325</v>
      </c>
      <c r="E1794" s="53" t="s">
        <v>4324</v>
      </c>
    </row>
    <row r="1795" spans="1:5" x14ac:dyDescent="0.25">
      <c r="A1795" s="54" t="s">
        <v>4326</v>
      </c>
      <c r="B1795" s="55" t="s">
        <v>4108</v>
      </c>
      <c r="C1795" s="56" t="s">
        <v>1040</v>
      </c>
      <c r="D1795" s="57" t="s">
        <v>4327</v>
      </c>
      <c r="E1795" s="58" t="s">
        <v>4326</v>
      </c>
    </row>
    <row r="1796" spans="1:5" x14ac:dyDescent="0.25">
      <c r="A1796" s="54" t="s">
        <v>4328</v>
      </c>
      <c r="B1796" s="55" t="s">
        <v>4108</v>
      </c>
      <c r="C1796" s="56" t="s">
        <v>1040</v>
      </c>
      <c r="D1796" s="57" t="s">
        <v>4329</v>
      </c>
      <c r="E1796" s="58" t="s">
        <v>4328</v>
      </c>
    </row>
    <row r="1797" spans="1:5" x14ac:dyDescent="0.25">
      <c r="A1797" s="54" t="s">
        <v>4330</v>
      </c>
      <c r="B1797" s="55" t="s">
        <v>4108</v>
      </c>
      <c r="C1797" s="56" t="s">
        <v>1040</v>
      </c>
      <c r="D1797" s="57" t="s">
        <v>4331</v>
      </c>
      <c r="E1797" s="58" t="s">
        <v>4330</v>
      </c>
    </row>
    <row r="1798" spans="1:5" x14ac:dyDescent="0.25">
      <c r="A1798" s="54" t="s">
        <v>4332</v>
      </c>
      <c r="B1798" s="55" t="s">
        <v>4108</v>
      </c>
      <c r="C1798" s="56" t="s">
        <v>1040</v>
      </c>
      <c r="D1798" s="57" t="s">
        <v>4333</v>
      </c>
      <c r="E1798" s="58" t="s">
        <v>4332</v>
      </c>
    </row>
    <row r="1799" spans="1:5" x14ac:dyDescent="0.25">
      <c r="A1799" s="54" t="s">
        <v>4334</v>
      </c>
      <c r="B1799" s="55" t="s">
        <v>4108</v>
      </c>
      <c r="C1799" s="56" t="s">
        <v>1040</v>
      </c>
      <c r="D1799" s="57" t="s">
        <v>4335</v>
      </c>
      <c r="E1799" s="58" t="s">
        <v>4334</v>
      </c>
    </row>
    <row r="1800" spans="1:5" x14ac:dyDescent="0.25">
      <c r="A1800" s="54" t="s">
        <v>4336</v>
      </c>
      <c r="B1800" s="55" t="s">
        <v>4108</v>
      </c>
      <c r="C1800" s="56" t="s">
        <v>1040</v>
      </c>
      <c r="D1800" s="57" t="s">
        <v>4337</v>
      </c>
      <c r="E1800" s="58" t="s">
        <v>4336</v>
      </c>
    </row>
    <row r="1801" spans="1:5" x14ac:dyDescent="0.25">
      <c r="A1801" s="54" t="s">
        <v>4338</v>
      </c>
      <c r="B1801" s="55" t="s">
        <v>4108</v>
      </c>
      <c r="C1801" s="56" t="s">
        <v>1040</v>
      </c>
      <c r="D1801" s="57" t="s">
        <v>4339</v>
      </c>
      <c r="E1801" s="58" t="s">
        <v>4338</v>
      </c>
    </row>
    <row r="1802" spans="1:5" x14ac:dyDescent="0.25">
      <c r="A1802" s="49" t="s">
        <v>4340</v>
      </c>
      <c r="B1802" s="50" t="s">
        <v>4108</v>
      </c>
      <c r="C1802" s="51" t="s">
        <v>1037</v>
      </c>
      <c r="D1802" s="69" t="s">
        <v>4341</v>
      </c>
      <c r="E1802" s="53" t="s">
        <v>4340</v>
      </c>
    </row>
    <row r="1803" spans="1:5" x14ac:dyDescent="0.25">
      <c r="A1803" s="54" t="s">
        <v>4342</v>
      </c>
      <c r="B1803" s="55" t="s">
        <v>4108</v>
      </c>
      <c r="C1803" s="56" t="s">
        <v>1040</v>
      </c>
      <c r="D1803" s="57" t="s">
        <v>4343</v>
      </c>
      <c r="E1803" s="58" t="s">
        <v>4342</v>
      </c>
    </row>
    <row r="1804" spans="1:5" x14ac:dyDescent="0.25">
      <c r="A1804" s="54" t="s">
        <v>4344</v>
      </c>
      <c r="B1804" s="55" t="s">
        <v>4108</v>
      </c>
      <c r="C1804" s="56" t="s">
        <v>1040</v>
      </c>
      <c r="D1804" s="57" t="s">
        <v>4345</v>
      </c>
      <c r="E1804" s="58" t="s">
        <v>4344</v>
      </c>
    </row>
    <row r="1805" spans="1:5" x14ac:dyDescent="0.25">
      <c r="A1805" s="54" t="s">
        <v>4346</v>
      </c>
      <c r="B1805" s="55" t="s">
        <v>4108</v>
      </c>
      <c r="C1805" s="56" t="s">
        <v>1040</v>
      </c>
      <c r="D1805" s="57" t="s">
        <v>4347</v>
      </c>
      <c r="E1805" s="58" t="s">
        <v>4346</v>
      </c>
    </row>
    <row r="1806" spans="1:5" x14ac:dyDescent="0.25">
      <c r="A1806" s="49" t="s">
        <v>4348</v>
      </c>
      <c r="B1806" s="50" t="s">
        <v>4108</v>
      </c>
      <c r="C1806" s="51" t="s">
        <v>1037</v>
      </c>
      <c r="D1806" s="69" t="s">
        <v>4349</v>
      </c>
      <c r="E1806" s="53" t="s">
        <v>4348</v>
      </c>
    </row>
    <row r="1807" spans="1:5" x14ac:dyDescent="0.25">
      <c r="A1807" s="54" t="s">
        <v>4350</v>
      </c>
      <c r="B1807" s="55" t="s">
        <v>4108</v>
      </c>
      <c r="C1807" s="56" t="s">
        <v>1040</v>
      </c>
      <c r="D1807" s="57" t="s">
        <v>4351</v>
      </c>
      <c r="E1807" s="58" t="s">
        <v>4350</v>
      </c>
    </row>
    <row r="1808" spans="1:5" x14ac:dyDescent="0.25">
      <c r="A1808" s="54" t="s">
        <v>4352</v>
      </c>
      <c r="B1808" s="55" t="s">
        <v>4108</v>
      </c>
      <c r="C1808" s="56" t="s">
        <v>1040</v>
      </c>
      <c r="D1808" s="57" t="s">
        <v>4353</v>
      </c>
      <c r="E1808" s="58" t="s">
        <v>4352</v>
      </c>
    </row>
    <row r="1809" spans="1:5" x14ac:dyDescent="0.25">
      <c r="A1809" s="54" t="s">
        <v>4354</v>
      </c>
      <c r="B1809" s="55" t="s">
        <v>4108</v>
      </c>
      <c r="C1809" s="56" t="s">
        <v>1040</v>
      </c>
      <c r="D1809" s="57" t="s">
        <v>4355</v>
      </c>
      <c r="E1809" s="58" t="s">
        <v>4354</v>
      </c>
    </row>
    <row r="1810" spans="1:5" x14ac:dyDescent="0.25">
      <c r="A1810" s="54" t="s">
        <v>4356</v>
      </c>
      <c r="B1810" s="55" t="s">
        <v>4108</v>
      </c>
      <c r="C1810" s="56" t="s">
        <v>1040</v>
      </c>
      <c r="D1810" s="57" t="s">
        <v>4357</v>
      </c>
      <c r="E1810" s="58" t="s">
        <v>4356</v>
      </c>
    </row>
    <row r="1811" spans="1:5" x14ac:dyDescent="0.25">
      <c r="A1811" s="54" t="s">
        <v>4358</v>
      </c>
      <c r="B1811" s="55" t="s">
        <v>4108</v>
      </c>
      <c r="C1811" s="56" t="s">
        <v>1040</v>
      </c>
      <c r="D1811" s="57" t="s">
        <v>4359</v>
      </c>
      <c r="E1811" s="58" t="s">
        <v>4358</v>
      </c>
    </row>
    <row r="1812" spans="1:5" x14ac:dyDescent="0.25">
      <c r="A1812" s="54" t="s">
        <v>4360</v>
      </c>
      <c r="B1812" s="55" t="s">
        <v>4108</v>
      </c>
      <c r="C1812" s="56" t="s">
        <v>1040</v>
      </c>
      <c r="D1812" s="57" t="s">
        <v>4361</v>
      </c>
      <c r="E1812" s="58" t="s">
        <v>4360</v>
      </c>
    </row>
    <row r="1813" spans="1:5" x14ac:dyDescent="0.25">
      <c r="A1813" s="54" t="s">
        <v>4362</v>
      </c>
      <c r="B1813" s="55" t="s">
        <v>4108</v>
      </c>
      <c r="C1813" s="56" t="s">
        <v>1040</v>
      </c>
      <c r="D1813" s="57" t="s">
        <v>4363</v>
      </c>
      <c r="E1813" s="58" t="s">
        <v>4362</v>
      </c>
    </row>
    <row r="1814" spans="1:5" x14ac:dyDescent="0.25">
      <c r="A1814" s="54" t="s">
        <v>4364</v>
      </c>
      <c r="B1814" s="55" t="s">
        <v>4108</v>
      </c>
      <c r="C1814" s="56" t="s">
        <v>1040</v>
      </c>
      <c r="D1814" s="57" t="s">
        <v>4365</v>
      </c>
      <c r="E1814" s="58" t="s">
        <v>4364</v>
      </c>
    </row>
    <row r="1815" spans="1:5" x14ac:dyDescent="0.25">
      <c r="A1815" s="54" t="s">
        <v>4366</v>
      </c>
      <c r="B1815" s="55" t="s">
        <v>4108</v>
      </c>
      <c r="C1815" s="56" t="s">
        <v>1040</v>
      </c>
      <c r="D1815" s="57" t="s">
        <v>4367</v>
      </c>
      <c r="E1815" s="58" t="s">
        <v>4366</v>
      </c>
    </row>
    <row r="1816" spans="1:5" x14ac:dyDescent="0.25">
      <c r="A1816" s="54" t="s">
        <v>4368</v>
      </c>
      <c r="B1816" s="55" t="s">
        <v>4108</v>
      </c>
      <c r="C1816" s="56" t="s">
        <v>1040</v>
      </c>
      <c r="D1816" s="57" t="s">
        <v>4369</v>
      </c>
      <c r="E1816" s="58" t="s">
        <v>4368</v>
      </c>
    </row>
    <row r="1817" spans="1:5" x14ac:dyDescent="0.25">
      <c r="A1817" s="49" t="s">
        <v>4370</v>
      </c>
      <c r="B1817" s="50" t="s">
        <v>4108</v>
      </c>
      <c r="C1817" s="51" t="s">
        <v>1037</v>
      </c>
      <c r="D1817" s="52" t="s">
        <v>4371</v>
      </c>
      <c r="E1817" s="53" t="s">
        <v>4370</v>
      </c>
    </row>
    <row r="1818" spans="1:5" x14ac:dyDescent="0.25">
      <c r="A1818" s="54" t="s">
        <v>4372</v>
      </c>
      <c r="B1818" s="55" t="s">
        <v>4108</v>
      </c>
      <c r="C1818" s="56" t="s">
        <v>1040</v>
      </c>
      <c r="D1818" s="57" t="s">
        <v>4373</v>
      </c>
      <c r="E1818" s="58" t="s">
        <v>4372</v>
      </c>
    </row>
    <row r="1819" spans="1:5" x14ac:dyDescent="0.25">
      <c r="A1819" s="54" t="s">
        <v>4374</v>
      </c>
      <c r="B1819" s="55" t="s">
        <v>4108</v>
      </c>
      <c r="C1819" s="56" t="s">
        <v>1040</v>
      </c>
      <c r="D1819" s="57" t="s">
        <v>4375</v>
      </c>
      <c r="E1819" s="58" t="s">
        <v>4374</v>
      </c>
    </row>
    <row r="1820" spans="1:5" x14ac:dyDescent="0.25">
      <c r="A1820" s="89" t="s">
        <v>4376</v>
      </c>
      <c r="B1820" s="90" t="s">
        <v>4108</v>
      </c>
      <c r="C1820" s="91" t="s">
        <v>1040</v>
      </c>
      <c r="D1820" s="57" t="s">
        <v>4377</v>
      </c>
      <c r="E1820" s="92" t="s">
        <v>4376</v>
      </c>
    </row>
    <row r="1821" spans="1:5" x14ac:dyDescent="0.25">
      <c r="A1821" s="49" t="s">
        <v>4378</v>
      </c>
      <c r="B1821" s="50" t="s">
        <v>4108</v>
      </c>
      <c r="C1821" s="51" t="s">
        <v>1037</v>
      </c>
      <c r="D1821" s="69" t="s">
        <v>4379</v>
      </c>
      <c r="E1821" s="53" t="s">
        <v>4378</v>
      </c>
    </row>
    <row r="1822" spans="1:5" x14ac:dyDescent="0.25">
      <c r="A1822" s="54" t="s">
        <v>4380</v>
      </c>
      <c r="B1822" s="55" t="s">
        <v>4108</v>
      </c>
      <c r="C1822" s="56" t="s">
        <v>1040</v>
      </c>
      <c r="D1822" s="57" t="s">
        <v>4381</v>
      </c>
      <c r="E1822" s="58" t="s">
        <v>4380</v>
      </c>
    </row>
    <row r="1823" spans="1:5" x14ac:dyDescent="0.25">
      <c r="A1823" s="54" t="s">
        <v>4382</v>
      </c>
      <c r="B1823" s="55" t="s">
        <v>4108</v>
      </c>
      <c r="C1823" s="56" t="s">
        <v>1040</v>
      </c>
      <c r="D1823" s="57" t="s">
        <v>4383</v>
      </c>
      <c r="E1823" s="58" t="s">
        <v>4382</v>
      </c>
    </row>
    <row r="1824" spans="1:5" x14ac:dyDescent="0.25">
      <c r="A1824" s="54" t="s">
        <v>4384</v>
      </c>
      <c r="B1824" s="55" t="s">
        <v>4108</v>
      </c>
      <c r="C1824" s="56" t="s">
        <v>1040</v>
      </c>
      <c r="D1824" s="57" t="s">
        <v>4385</v>
      </c>
      <c r="E1824" s="58" t="s">
        <v>4384</v>
      </c>
    </row>
    <row r="1825" spans="1:5" x14ac:dyDescent="0.25">
      <c r="A1825" s="54" t="s">
        <v>4386</v>
      </c>
      <c r="B1825" s="55" t="s">
        <v>4108</v>
      </c>
      <c r="C1825" s="56" t="s">
        <v>1040</v>
      </c>
      <c r="D1825" s="57" t="s">
        <v>4387</v>
      </c>
      <c r="E1825" s="58" t="s">
        <v>4386</v>
      </c>
    </row>
    <row r="1826" spans="1:5" x14ac:dyDescent="0.25">
      <c r="A1826" s="54" t="s">
        <v>4388</v>
      </c>
      <c r="B1826" s="55" t="s">
        <v>4108</v>
      </c>
      <c r="C1826" s="56" t="s">
        <v>1040</v>
      </c>
      <c r="D1826" s="57" t="s">
        <v>4389</v>
      </c>
      <c r="E1826" s="58" t="s">
        <v>4388</v>
      </c>
    </row>
    <row r="1827" spans="1:5" x14ac:dyDescent="0.25">
      <c r="A1827" s="54" t="s">
        <v>4390</v>
      </c>
      <c r="B1827" s="55" t="s">
        <v>4108</v>
      </c>
      <c r="C1827" s="56" t="s">
        <v>1040</v>
      </c>
      <c r="D1827" s="57" t="s">
        <v>4391</v>
      </c>
      <c r="E1827" s="58" t="s">
        <v>4390</v>
      </c>
    </row>
    <row r="1828" spans="1:5" x14ac:dyDescent="0.25">
      <c r="A1828" s="54" t="s">
        <v>4392</v>
      </c>
      <c r="B1828" s="55" t="s">
        <v>4108</v>
      </c>
      <c r="C1828" s="56" t="s">
        <v>1040</v>
      </c>
      <c r="D1828" s="57" t="s">
        <v>4393</v>
      </c>
      <c r="E1828" s="58" t="s">
        <v>4392</v>
      </c>
    </row>
    <row r="1829" spans="1:5" x14ac:dyDescent="0.25">
      <c r="A1829" s="54" t="s">
        <v>4394</v>
      </c>
      <c r="B1829" s="55" t="s">
        <v>4108</v>
      </c>
      <c r="C1829" s="56" t="s">
        <v>1040</v>
      </c>
      <c r="D1829" s="57" t="s">
        <v>4395</v>
      </c>
      <c r="E1829" s="58" t="s">
        <v>4394</v>
      </c>
    </row>
    <row r="1830" spans="1:5" x14ac:dyDescent="0.25">
      <c r="A1830" s="54" t="s">
        <v>4396</v>
      </c>
      <c r="B1830" s="55" t="s">
        <v>4108</v>
      </c>
      <c r="C1830" s="56" t="s">
        <v>1040</v>
      </c>
      <c r="D1830" s="57" t="s">
        <v>4397</v>
      </c>
      <c r="E1830" s="58" t="s">
        <v>4396</v>
      </c>
    </row>
    <row r="1831" spans="1:5" x14ac:dyDescent="0.25">
      <c r="A1831" s="54" t="s">
        <v>4398</v>
      </c>
      <c r="B1831" s="55" t="s">
        <v>4108</v>
      </c>
      <c r="C1831" s="56" t="s">
        <v>1040</v>
      </c>
      <c r="D1831" s="57" t="s">
        <v>4399</v>
      </c>
      <c r="E1831" s="58" t="s">
        <v>4398</v>
      </c>
    </row>
    <row r="1832" spans="1:5" x14ac:dyDescent="0.25">
      <c r="A1832" s="54" t="s">
        <v>4400</v>
      </c>
      <c r="B1832" s="55" t="s">
        <v>4108</v>
      </c>
      <c r="C1832" s="56" t="s">
        <v>1040</v>
      </c>
      <c r="D1832" s="57" t="s">
        <v>4401</v>
      </c>
      <c r="E1832" s="58" t="s">
        <v>4400</v>
      </c>
    </row>
    <row r="1833" spans="1:5" x14ac:dyDescent="0.25">
      <c r="A1833" s="54" t="s">
        <v>4402</v>
      </c>
      <c r="B1833" s="55" t="s">
        <v>4108</v>
      </c>
      <c r="C1833" s="56" t="s">
        <v>1040</v>
      </c>
      <c r="D1833" s="57" t="s">
        <v>4403</v>
      </c>
      <c r="E1833" s="58" t="s">
        <v>4402</v>
      </c>
    </row>
    <row r="1834" spans="1:5" x14ac:dyDescent="0.25">
      <c r="A1834" s="49" t="s">
        <v>4404</v>
      </c>
      <c r="B1834" s="50" t="s">
        <v>4108</v>
      </c>
      <c r="C1834" s="51" t="s">
        <v>1037</v>
      </c>
      <c r="D1834" s="52" t="s">
        <v>4405</v>
      </c>
      <c r="E1834" s="53" t="s">
        <v>4404</v>
      </c>
    </row>
    <row r="1835" spans="1:5" x14ac:dyDescent="0.25">
      <c r="A1835" s="54" t="s">
        <v>4406</v>
      </c>
      <c r="B1835" s="55" t="s">
        <v>4108</v>
      </c>
      <c r="C1835" s="56" t="s">
        <v>1040</v>
      </c>
      <c r="D1835" s="57" t="s">
        <v>4407</v>
      </c>
      <c r="E1835" s="58" t="s">
        <v>4406</v>
      </c>
    </row>
    <row r="1836" spans="1:5" x14ac:dyDescent="0.25">
      <c r="A1836" s="54" t="s">
        <v>4408</v>
      </c>
      <c r="B1836" s="55" t="s">
        <v>4108</v>
      </c>
      <c r="C1836" s="56" t="s">
        <v>1040</v>
      </c>
      <c r="D1836" s="57" t="s">
        <v>4409</v>
      </c>
      <c r="E1836" s="58" t="s">
        <v>4408</v>
      </c>
    </row>
    <row r="1837" spans="1:5" x14ac:dyDescent="0.25">
      <c r="A1837" s="49" t="s">
        <v>4410</v>
      </c>
      <c r="B1837" s="50" t="s">
        <v>4108</v>
      </c>
      <c r="C1837" s="51" t="s">
        <v>1037</v>
      </c>
      <c r="D1837" s="52" t="s">
        <v>4411</v>
      </c>
      <c r="E1837" s="53" t="s">
        <v>4410</v>
      </c>
    </row>
    <row r="1838" spans="1:5" x14ac:dyDescent="0.25">
      <c r="A1838" s="54" t="s">
        <v>4412</v>
      </c>
      <c r="B1838" s="55" t="s">
        <v>4108</v>
      </c>
      <c r="C1838" s="56" t="s">
        <v>1040</v>
      </c>
      <c r="D1838" s="57" t="s">
        <v>4413</v>
      </c>
      <c r="E1838" s="58" t="s">
        <v>4412</v>
      </c>
    </row>
    <row r="1839" spans="1:5" x14ac:dyDescent="0.25">
      <c r="A1839" s="54" t="s">
        <v>4414</v>
      </c>
      <c r="B1839" s="55" t="s">
        <v>4108</v>
      </c>
      <c r="C1839" s="56" t="s">
        <v>1040</v>
      </c>
      <c r="D1839" s="57" t="s">
        <v>4415</v>
      </c>
      <c r="E1839" s="58" t="s">
        <v>4414</v>
      </c>
    </row>
    <row r="1840" spans="1:5" x14ac:dyDescent="0.25">
      <c r="A1840" s="54" t="s">
        <v>4416</v>
      </c>
      <c r="B1840" s="55" t="s">
        <v>4108</v>
      </c>
      <c r="C1840" s="56" t="s">
        <v>1040</v>
      </c>
      <c r="D1840" s="57" t="s">
        <v>4417</v>
      </c>
      <c r="E1840" s="58" t="s">
        <v>4416</v>
      </c>
    </row>
    <row r="1841" spans="1:5" x14ac:dyDescent="0.25">
      <c r="A1841" s="54" t="s">
        <v>4418</v>
      </c>
      <c r="B1841" s="55" t="s">
        <v>4108</v>
      </c>
      <c r="C1841" s="56" t="s">
        <v>1040</v>
      </c>
      <c r="D1841" s="57" t="s">
        <v>4419</v>
      </c>
      <c r="E1841" s="58" t="s">
        <v>4418</v>
      </c>
    </row>
    <row r="1842" spans="1:5" x14ac:dyDescent="0.25">
      <c r="A1842" s="54" t="s">
        <v>4420</v>
      </c>
      <c r="B1842" s="55" t="s">
        <v>4108</v>
      </c>
      <c r="C1842" s="56" t="s">
        <v>1040</v>
      </c>
      <c r="D1842" s="57" t="s">
        <v>4421</v>
      </c>
      <c r="E1842" s="58" t="s">
        <v>4420</v>
      </c>
    </row>
    <row r="1843" spans="1:5" x14ac:dyDescent="0.25">
      <c r="A1843" s="54" t="s">
        <v>4422</v>
      </c>
      <c r="B1843" s="55" t="s">
        <v>4108</v>
      </c>
      <c r="C1843" s="56" t="s">
        <v>1040</v>
      </c>
      <c r="D1843" s="57" t="s">
        <v>4423</v>
      </c>
      <c r="E1843" s="58" t="s">
        <v>4422</v>
      </c>
    </row>
    <row r="1844" spans="1:5" x14ac:dyDescent="0.25">
      <c r="A1844" s="54" t="s">
        <v>4424</v>
      </c>
      <c r="B1844" s="55" t="s">
        <v>4108</v>
      </c>
      <c r="C1844" s="56" t="s">
        <v>1040</v>
      </c>
      <c r="D1844" s="57" t="s">
        <v>4425</v>
      </c>
      <c r="E1844" s="58" t="s">
        <v>4424</v>
      </c>
    </row>
    <row r="1845" spans="1:5" x14ac:dyDescent="0.25">
      <c r="A1845" s="89" t="s">
        <v>4426</v>
      </c>
      <c r="B1845" s="90" t="s">
        <v>4108</v>
      </c>
      <c r="C1845" s="91" t="s">
        <v>1040</v>
      </c>
      <c r="D1845" s="57" t="s">
        <v>4427</v>
      </c>
      <c r="E1845" s="92" t="s">
        <v>4426</v>
      </c>
    </row>
    <row r="1846" spans="1:5" x14ac:dyDescent="0.25">
      <c r="A1846" s="49" t="s">
        <v>4428</v>
      </c>
      <c r="B1846" s="50" t="s">
        <v>4108</v>
      </c>
      <c r="C1846" s="51" t="s">
        <v>1037</v>
      </c>
      <c r="D1846" s="69" t="s">
        <v>4429</v>
      </c>
      <c r="E1846" s="53" t="s">
        <v>4428</v>
      </c>
    </row>
    <row r="1847" spans="1:5" x14ac:dyDescent="0.25">
      <c r="A1847" s="54" t="s">
        <v>4430</v>
      </c>
      <c r="B1847" s="55" t="s">
        <v>4108</v>
      </c>
      <c r="C1847" s="56" t="s">
        <v>1040</v>
      </c>
      <c r="D1847" s="57" t="s">
        <v>4431</v>
      </c>
      <c r="E1847" s="58" t="s">
        <v>4430</v>
      </c>
    </row>
    <row r="1848" spans="1:5" x14ac:dyDescent="0.25">
      <c r="A1848" s="54" t="s">
        <v>4432</v>
      </c>
      <c r="B1848" s="55" t="s">
        <v>4108</v>
      </c>
      <c r="C1848" s="56" t="s">
        <v>1040</v>
      </c>
      <c r="D1848" s="57" t="s">
        <v>4433</v>
      </c>
      <c r="E1848" s="58" t="s">
        <v>4432</v>
      </c>
    </row>
    <row r="1849" spans="1:5" x14ac:dyDescent="0.25">
      <c r="A1849" s="54" t="s">
        <v>4434</v>
      </c>
      <c r="B1849" s="55" t="s">
        <v>4108</v>
      </c>
      <c r="C1849" s="56" t="s">
        <v>1040</v>
      </c>
      <c r="D1849" s="57" t="s">
        <v>4435</v>
      </c>
      <c r="E1849" s="58" t="s">
        <v>4434</v>
      </c>
    </row>
    <row r="1850" spans="1:5" x14ac:dyDescent="0.25">
      <c r="A1850" s="54" t="s">
        <v>4436</v>
      </c>
      <c r="B1850" s="55" t="s">
        <v>4108</v>
      </c>
      <c r="C1850" s="56" t="s">
        <v>1040</v>
      </c>
      <c r="D1850" s="57" t="s">
        <v>4437</v>
      </c>
      <c r="E1850" s="58" t="s">
        <v>4436</v>
      </c>
    </row>
    <row r="1851" spans="1:5" x14ac:dyDescent="0.25">
      <c r="A1851" s="49" t="s">
        <v>4438</v>
      </c>
      <c r="B1851" s="50" t="s">
        <v>4108</v>
      </c>
      <c r="C1851" s="51" t="s">
        <v>1037</v>
      </c>
      <c r="D1851" s="69" t="s">
        <v>4439</v>
      </c>
      <c r="E1851" s="53" t="s">
        <v>4438</v>
      </c>
    </row>
    <row r="1852" spans="1:5" x14ac:dyDescent="0.25">
      <c r="A1852" s="54" t="s">
        <v>4440</v>
      </c>
      <c r="B1852" s="55" t="s">
        <v>4108</v>
      </c>
      <c r="C1852" s="56" t="s">
        <v>1040</v>
      </c>
      <c r="D1852" s="57" t="s">
        <v>4441</v>
      </c>
      <c r="E1852" s="58" t="s">
        <v>4440</v>
      </c>
    </row>
    <row r="1853" spans="1:5" x14ac:dyDescent="0.25">
      <c r="A1853" s="54" t="s">
        <v>4442</v>
      </c>
      <c r="B1853" s="55" t="s">
        <v>4108</v>
      </c>
      <c r="C1853" s="56" t="s">
        <v>1040</v>
      </c>
      <c r="D1853" s="57" t="s">
        <v>4443</v>
      </c>
      <c r="E1853" s="58" t="s">
        <v>4442</v>
      </c>
    </row>
    <row r="1854" spans="1:5" x14ac:dyDescent="0.25">
      <c r="A1854" s="54" t="s">
        <v>4444</v>
      </c>
      <c r="B1854" s="55" t="s">
        <v>4108</v>
      </c>
      <c r="C1854" s="56" t="s">
        <v>1040</v>
      </c>
      <c r="D1854" s="57" t="s">
        <v>4445</v>
      </c>
      <c r="E1854" s="58" t="s">
        <v>4444</v>
      </c>
    </row>
    <row r="1855" spans="1:5" x14ac:dyDescent="0.25">
      <c r="A1855" s="54" t="s">
        <v>4446</v>
      </c>
      <c r="B1855" s="55" t="s">
        <v>4108</v>
      </c>
      <c r="C1855" s="56" t="s">
        <v>1040</v>
      </c>
      <c r="D1855" s="57" t="s">
        <v>4447</v>
      </c>
      <c r="E1855" s="58" t="s">
        <v>4446</v>
      </c>
    </row>
    <row r="1856" spans="1:5" x14ac:dyDescent="0.25">
      <c r="A1856" s="54" t="s">
        <v>4448</v>
      </c>
      <c r="B1856" s="55" t="s">
        <v>4108</v>
      </c>
      <c r="C1856" s="56" t="s">
        <v>1040</v>
      </c>
      <c r="D1856" s="57" t="s">
        <v>4449</v>
      </c>
      <c r="E1856" s="58" t="s">
        <v>4448</v>
      </c>
    </row>
    <row r="1857" spans="1:5" x14ac:dyDescent="0.25">
      <c r="A1857" s="54" t="s">
        <v>4450</v>
      </c>
      <c r="B1857" s="55" t="s">
        <v>4108</v>
      </c>
      <c r="C1857" s="56" t="s">
        <v>1040</v>
      </c>
      <c r="D1857" s="57" t="s">
        <v>4451</v>
      </c>
      <c r="E1857" s="58" t="s">
        <v>4450</v>
      </c>
    </row>
    <row r="1858" spans="1:5" x14ac:dyDescent="0.25">
      <c r="A1858" s="49" t="s">
        <v>4452</v>
      </c>
      <c r="B1858" s="50" t="s">
        <v>4108</v>
      </c>
      <c r="C1858" s="51" t="s">
        <v>1037</v>
      </c>
      <c r="D1858" s="69" t="s">
        <v>4453</v>
      </c>
      <c r="E1858" s="53" t="s">
        <v>4452</v>
      </c>
    </row>
    <row r="1859" spans="1:5" x14ac:dyDescent="0.25">
      <c r="A1859" s="54" t="s">
        <v>4454</v>
      </c>
      <c r="B1859" s="55" t="s">
        <v>4108</v>
      </c>
      <c r="C1859" s="56" t="s">
        <v>1040</v>
      </c>
      <c r="D1859" s="57" t="s">
        <v>4455</v>
      </c>
      <c r="E1859" s="58" t="s">
        <v>4454</v>
      </c>
    </row>
    <row r="1860" spans="1:5" x14ac:dyDescent="0.25">
      <c r="A1860" s="54" t="s">
        <v>4456</v>
      </c>
      <c r="B1860" s="55" t="s">
        <v>4108</v>
      </c>
      <c r="C1860" s="56" t="s">
        <v>1040</v>
      </c>
      <c r="D1860" s="57" t="s">
        <v>4457</v>
      </c>
      <c r="E1860" s="58" t="s">
        <v>4456</v>
      </c>
    </row>
    <row r="1861" spans="1:5" x14ac:dyDescent="0.25">
      <c r="A1861" s="54" t="s">
        <v>4458</v>
      </c>
      <c r="B1861" s="55" t="s">
        <v>4108</v>
      </c>
      <c r="C1861" s="56" t="s">
        <v>1040</v>
      </c>
      <c r="D1861" s="57" t="s">
        <v>4459</v>
      </c>
      <c r="E1861" s="58" t="s">
        <v>4458</v>
      </c>
    </row>
    <row r="1862" spans="1:5" x14ac:dyDescent="0.25">
      <c r="A1862" s="54" t="s">
        <v>4460</v>
      </c>
      <c r="B1862" s="55" t="s">
        <v>4108</v>
      </c>
      <c r="C1862" s="56" t="s">
        <v>1040</v>
      </c>
      <c r="D1862" s="57" t="s">
        <v>4461</v>
      </c>
      <c r="E1862" s="58" t="s">
        <v>4460</v>
      </c>
    </row>
    <row r="1863" spans="1:5" x14ac:dyDescent="0.25">
      <c r="A1863" s="49" t="s">
        <v>4462</v>
      </c>
      <c r="B1863" s="50" t="s">
        <v>4108</v>
      </c>
      <c r="C1863" s="51" t="s">
        <v>1037</v>
      </c>
      <c r="D1863" s="69" t="s">
        <v>4463</v>
      </c>
      <c r="E1863" s="53" t="s">
        <v>4462</v>
      </c>
    </row>
    <row r="1864" spans="1:5" x14ac:dyDescent="0.25">
      <c r="A1864" s="54" t="s">
        <v>4464</v>
      </c>
      <c r="B1864" s="55" t="s">
        <v>4108</v>
      </c>
      <c r="C1864" s="56" t="s">
        <v>1040</v>
      </c>
      <c r="D1864" s="57" t="s">
        <v>4465</v>
      </c>
      <c r="E1864" s="58" t="s">
        <v>4464</v>
      </c>
    </row>
    <row r="1865" spans="1:5" x14ac:dyDescent="0.25">
      <c r="A1865" s="54" t="s">
        <v>4466</v>
      </c>
      <c r="B1865" s="55" t="s">
        <v>4108</v>
      </c>
      <c r="C1865" s="56" t="s">
        <v>1040</v>
      </c>
      <c r="D1865" s="57" t="s">
        <v>4467</v>
      </c>
      <c r="E1865" s="58" t="s">
        <v>4466</v>
      </c>
    </row>
    <row r="1866" spans="1:5" x14ac:dyDescent="0.25">
      <c r="A1866" s="54" t="s">
        <v>4468</v>
      </c>
      <c r="B1866" s="55" t="s">
        <v>4108</v>
      </c>
      <c r="C1866" s="56" t="s">
        <v>1040</v>
      </c>
      <c r="D1866" s="57" t="s">
        <v>4469</v>
      </c>
      <c r="E1866" s="58" t="s">
        <v>4468</v>
      </c>
    </row>
    <row r="1867" spans="1:5" x14ac:dyDescent="0.25">
      <c r="A1867" s="54" t="s">
        <v>4470</v>
      </c>
      <c r="B1867" s="55" t="s">
        <v>4108</v>
      </c>
      <c r="C1867" s="56" t="s">
        <v>1040</v>
      </c>
      <c r="D1867" s="57" t="s">
        <v>4471</v>
      </c>
      <c r="E1867" s="58" t="s">
        <v>4470</v>
      </c>
    </row>
    <row r="1868" spans="1:5" x14ac:dyDescent="0.25">
      <c r="A1868" s="54" t="s">
        <v>4472</v>
      </c>
      <c r="B1868" s="55" t="s">
        <v>4108</v>
      </c>
      <c r="C1868" s="56" t="s">
        <v>1040</v>
      </c>
      <c r="D1868" s="57" t="s">
        <v>4473</v>
      </c>
      <c r="E1868" s="58" t="s">
        <v>4472</v>
      </c>
    </row>
    <row r="1869" spans="1:5" x14ac:dyDescent="0.25">
      <c r="A1869" s="54" t="s">
        <v>4474</v>
      </c>
      <c r="B1869" s="55" t="s">
        <v>4108</v>
      </c>
      <c r="C1869" s="56" t="s">
        <v>1040</v>
      </c>
      <c r="D1869" s="57" t="s">
        <v>4475</v>
      </c>
      <c r="E1869" s="58" t="s">
        <v>4474</v>
      </c>
    </row>
    <row r="1870" spans="1:5" x14ac:dyDescent="0.25">
      <c r="A1870" s="54" t="s">
        <v>4476</v>
      </c>
      <c r="B1870" s="55" t="s">
        <v>4108</v>
      </c>
      <c r="C1870" s="56" t="s">
        <v>1040</v>
      </c>
      <c r="D1870" s="57" t="s">
        <v>4477</v>
      </c>
      <c r="E1870" s="58" t="s">
        <v>4476</v>
      </c>
    </row>
    <row r="1871" spans="1:5" x14ac:dyDescent="0.25">
      <c r="A1871" s="54" t="s">
        <v>4478</v>
      </c>
      <c r="B1871" s="55" t="s">
        <v>4108</v>
      </c>
      <c r="C1871" s="56" t="s">
        <v>1040</v>
      </c>
      <c r="D1871" s="57" t="s">
        <v>4479</v>
      </c>
      <c r="E1871" s="58" t="s">
        <v>4478</v>
      </c>
    </row>
    <row r="1872" spans="1:5" x14ac:dyDescent="0.25">
      <c r="A1872" s="54" t="s">
        <v>4480</v>
      </c>
      <c r="B1872" s="55" t="s">
        <v>4108</v>
      </c>
      <c r="C1872" s="56" t="s">
        <v>1040</v>
      </c>
      <c r="D1872" s="57" t="s">
        <v>4481</v>
      </c>
      <c r="E1872" s="58" t="s">
        <v>4480</v>
      </c>
    </row>
    <row r="1873" spans="1:5" x14ac:dyDescent="0.25">
      <c r="A1873" s="54" t="s">
        <v>4482</v>
      </c>
      <c r="B1873" s="55" t="s">
        <v>4108</v>
      </c>
      <c r="C1873" s="56" t="s">
        <v>1040</v>
      </c>
      <c r="D1873" s="57" t="s">
        <v>4483</v>
      </c>
      <c r="E1873" s="58" t="s">
        <v>4482</v>
      </c>
    </row>
    <row r="1874" spans="1:5" x14ac:dyDescent="0.25">
      <c r="A1874" s="54" t="s">
        <v>4484</v>
      </c>
      <c r="B1874" s="55" t="s">
        <v>4108</v>
      </c>
      <c r="C1874" s="56" t="s">
        <v>1040</v>
      </c>
      <c r="D1874" s="57" t="s">
        <v>4485</v>
      </c>
      <c r="E1874" s="58" t="s">
        <v>4484</v>
      </c>
    </row>
    <row r="1875" spans="1:5" x14ac:dyDescent="0.25">
      <c r="A1875" s="54" t="s">
        <v>4486</v>
      </c>
      <c r="B1875" s="55" t="s">
        <v>4108</v>
      </c>
      <c r="C1875" s="56" t="s">
        <v>1040</v>
      </c>
      <c r="D1875" s="60" t="s">
        <v>4487</v>
      </c>
      <c r="E1875" s="58" t="s">
        <v>4486</v>
      </c>
    </row>
    <row r="1876" spans="1:5" x14ac:dyDescent="0.25">
      <c r="A1876" s="54" t="s">
        <v>4488</v>
      </c>
      <c r="B1876" s="55" t="s">
        <v>4108</v>
      </c>
      <c r="C1876" s="56" t="s">
        <v>1040</v>
      </c>
      <c r="D1876" s="60" t="s">
        <v>4489</v>
      </c>
      <c r="E1876" s="58" t="s">
        <v>4488</v>
      </c>
    </row>
    <row r="1877" spans="1:5" x14ac:dyDescent="0.25">
      <c r="A1877" s="54" t="s">
        <v>4490</v>
      </c>
      <c r="B1877" s="55" t="s">
        <v>4108</v>
      </c>
      <c r="C1877" s="56" t="s">
        <v>1040</v>
      </c>
      <c r="D1877" s="60" t="s">
        <v>4491</v>
      </c>
      <c r="E1877" s="58" t="s">
        <v>4490</v>
      </c>
    </row>
    <row r="1878" spans="1:5" x14ac:dyDescent="0.25">
      <c r="A1878" s="54" t="s">
        <v>4492</v>
      </c>
      <c r="B1878" s="55" t="s">
        <v>4108</v>
      </c>
      <c r="C1878" s="56" t="s">
        <v>1040</v>
      </c>
      <c r="D1878" s="60" t="s">
        <v>4493</v>
      </c>
      <c r="E1878" s="58" t="s">
        <v>4492</v>
      </c>
    </row>
    <row r="1879" spans="1:5" x14ac:dyDescent="0.25">
      <c r="A1879" s="54" t="s">
        <v>4494</v>
      </c>
      <c r="B1879" s="55" t="s">
        <v>4108</v>
      </c>
      <c r="C1879" s="56" t="s">
        <v>1040</v>
      </c>
      <c r="D1879" s="57" t="s">
        <v>4495</v>
      </c>
      <c r="E1879" s="58" t="s">
        <v>4494</v>
      </c>
    </row>
    <row r="1880" spans="1:5" x14ac:dyDescent="0.25">
      <c r="A1880" s="49" t="s">
        <v>4496</v>
      </c>
      <c r="B1880" s="50" t="s">
        <v>4108</v>
      </c>
      <c r="C1880" s="51" t="s">
        <v>1037</v>
      </c>
      <c r="D1880" s="69" t="s">
        <v>4497</v>
      </c>
      <c r="E1880" s="53" t="s">
        <v>4496</v>
      </c>
    </row>
    <row r="1881" spans="1:5" x14ac:dyDescent="0.25">
      <c r="A1881" s="54" t="s">
        <v>4498</v>
      </c>
      <c r="B1881" s="55" t="s">
        <v>4108</v>
      </c>
      <c r="C1881" s="56" t="s">
        <v>1040</v>
      </c>
      <c r="D1881" s="57" t="s">
        <v>4499</v>
      </c>
      <c r="E1881" s="58" t="s">
        <v>4498</v>
      </c>
    </row>
    <row r="1882" spans="1:5" x14ac:dyDescent="0.25">
      <c r="A1882" s="54" t="s">
        <v>4500</v>
      </c>
      <c r="B1882" s="55" t="s">
        <v>4108</v>
      </c>
      <c r="C1882" s="56" t="s">
        <v>1040</v>
      </c>
      <c r="D1882" s="57" t="s">
        <v>4501</v>
      </c>
      <c r="E1882" s="58" t="s">
        <v>4500</v>
      </c>
    </row>
    <row r="1883" spans="1:5" x14ac:dyDescent="0.25">
      <c r="A1883" s="54" t="s">
        <v>4502</v>
      </c>
      <c r="B1883" s="55" t="s">
        <v>4108</v>
      </c>
      <c r="C1883" s="56" t="s">
        <v>1040</v>
      </c>
      <c r="D1883" s="57" t="s">
        <v>4503</v>
      </c>
      <c r="E1883" s="58" t="s">
        <v>4502</v>
      </c>
    </row>
    <row r="1884" spans="1:5" x14ac:dyDescent="0.25">
      <c r="A1884" s="54" t="s">
        <v>4504</v>
      </c>
      <c r="B1884" s="55" t="s">
        <v>4108</v>
      </c>
      <c r="C1884" s="56" t="s">
        <v>1040</v>
      </c>
      <c r="D1884" s="57" t="s">
        <v>4505</v>
      </c>
      <c r="E1884" s="58" t="s">
        <v>4504</v>
      </c>
    </row>
    <row r="1885" spans="1:5" x14ac:dyDescent="0.25">
      <c r="A1885" s="54" t="s">
        <v>4506</v>
      </c>
      <c r="B1885" s="55" t="s">
        <v>4108</v>
      </c>
      <c r="C1885" s="56" t="s">
        <v>1040</v>
      </c>
      <c r="D1885" s="57" t="s">
        <v>4507</v>
      </c>
      <c r="E1885" s="58" t="s">
        <v>4506</v>
      </c>
    </row>
    <row r="1886" spans="1:5" x14ac:dyDescent="0.25">
      <c r="A1886" s="49" t="s">
        <v>4508</v>
      </c>
      <c r="B1886" s="50" t="s">
        <v>4108</v>
      </c>
      <c r="C1886" s="51" t="s">
        <v>1037</v>
      </c>
      <c r="D1886" s="52" t="s">
        <v>4509</v>
      </c>
      <c r="E1886" s="53" t="s">
        <v>4508</v>
      </c>
    </row>
    <row r="1887" spans="1:5" x14ac:dyDescent="0.25">
      <c r="A1887" s="54" t="s">
        <v>4510</v>
      </c>
      <c r="B1887" s="55" t="s">
        <v>4108</v>
      </c>
      <c r="C1887" s="56" t="s">
        <v>1040</v>
      </c>
      <c r="D1887" s="57" t="s">
        <v>4511</v>
      </c>
      <c r="E1887" s="58" t="s">
        <v>4510</v>
      </c>
    </row>
    <row r="1888" spans="1:5" x14ac:dyDescent="0.25">
      <c r="A1888" s="54" t="s">
        <v>4512</v>
      </c>
      <c r="B1888" s="55" t="s">
        <v>4108</v>
      </c>
      <c r="C1888" s="56" t="s">
        <v>1040</v>
      </c>
      <c r="D1888" s="57" t="s">
        <v>4513</v>
      </c>
      <c r="E1888" s="58" t="s">
        <v>4512</v>
      </c>
    </row>
    <row r="1889" spans="1:5" x14ac:dyDescent="0.25">
      <c r="A1889" s="54" t="s">
        <v>4514</v>
      </c>
      <c r="B1889" s="55" t="s">
        <v>4108</v>
      </c>
      <c r="C1889" s="56" t="s">
        <v>1040</v>
      </c>
      <c r="D1889" s="57" t="s">
        <v>4515</v>
      </c>
      <c r="E1889" s="58" t="s">
        <v>4514</v>
      </c>
    </row>
    <row r="1890" spans="1:5" x14ac:dyDescent="0.25">
      <c r="A1890" s="49" t="s">
        <v>4516</v>
      </c>
      <c r="B1890" s="50" t="s">
        <v>4108</v>
      </c>
      <c r="C1890" s="51" t="s">
        <v>1037</v>
      </c>
      <c r="D1890" s="69" t="s">
        <v>4517</v>
      </c>
      <c r="E1890" s="53" t="s">
        <v>4516</v>
      </c>
    </row>
    <row r="1891" spans="1:5" x14ac:dyDescent="0.25">
      <c r="A1891" s="54" t="s">
        <v>4518</v>
      </c>
      <c r="B1891" s="55" t="s">
        <v>4108</v>
      </c>
      <c r="C1891" s="56" t="s">
        <v>1040</v>
      </c>
      <c r="D1891" s="57" t="s">
        <v>4519</v>
      </c>
      <c r="E1891" s="58" t="s">
        <v>4518</v>
      </c>
    </row>
    <row r="1892" spans="1:5" x14ac:dyDescent="0.25">
      <c r="A1892" s="54" t="s">
        <v>4520</v>
      </c>
      <c r="B1892" s="55" t="s">
        <v>4108</v>
      </c>
      <c r="C1892" s="56" t="s">
        <v>1040</v>
      </c>
      <c r="D1892" s="57" t="s">
        <v>4521</v>
      </c>
      <c r="E1892" s="58" t="s">
        <v>4520</v>
      </c>
    </row>
    <row r="1893" spans="1:5" x14ac:dyDescent="0.25">
      <c r="A1893" s="54" t="s">
        <v>4522</v>
      </c>
      <c r="B1893" s="55" t="s">
        <v>4108</v>
      </c>
      <c r="C1893" s="56" t="s">
        <v>1040</v>
      </c>
      <c r="D1893" s="57" t="s">
        <v>4523</v>
      </c>
      <c r="E1893" s="58" t="s">
        <v>4522</v>
      </c>
    </row>
    <row r="1894" spans="1:5" x14ac:dyDescent="0.25">
      <c r="A1894" s="54" t="s">
        <v>4524</v>
      </c>
      <c r="B1894" s="55" t="s">
        <v>4108</v>
      </c>
      <c r="C1894" s="56" t="s">
        <v>1040</v>
      </c>
      <c r="D1894" s="57" t="s">
        <v>4525</v>
      </c>
      <c r="E1894" s="58" t="s">
        <v>4524</v>
      </c>
    </row>
    <row r="1895" spans="1:5" x14ac:dyDescent="0.25">
      <c r="A1895" s="54" t="s">
        <v>4526</v>
      </c>
      <c r="B1895" s="55" t="s">
        <v>4108</v>
      </c>
      <c r="C1895" s="56" t="s">
        <v>1040</v>
      </c>
      <c r="D1895" s="57" t="s">
        <v>4527</v>
      </c>
      <c r="E1895" s="58" t="s">
        <v>4526</v>
      </c>
    </row>
    <row r="1896" spans="1:5" x14ac:dyDescent="0.25">
      <c r="A1896" s="54" t="s">
        <v>4528</v>
      </c>
      <c r="B1896" s="55" t="s">
        <v>4108</v>
      </c>
      <c r="C1896" s="56" t="s">
        <v>1040</v>
      </c>
      <c r="D1896" s="57" t="s">
        <v>4529</v>
      </c>
      <c r="E1896" s="58" t="s">
        <v>4528</v>
      </c>
    </row>
    <row r="1897" spans="1:5" x14ac:dyDescent="0.25">
      <c r="A1897" s="54" t="s">
        <v>4530</v>
      </c>
      <c r="B1897" s="55" t="s">
        <v>4108</v>
      </c>
      <c r="C1897" s="56" t="s">
        <v>1040</v>
      </c>
      <c r="D1897" s="57" t="s">
        <v>4531</v>
      </c>
      <c r="E1897" s="58" t="s">
        <v>4530</v>
      </c>
    </row>
    <row r="1898" spans="1:5" x14ac:dyDescent="0.25">
      <c r="A1898" s="54" t="s">
        <v>4532</v>
      </c>
      <c r="B1898" s="55" t="s">
        <v>4108</v>
      </c>
      <c r="C1898" s="56" t="s">
        <v>1040</v>
      </c>
      <c r="D1898" s="57" t="s">
        <v>4533</v>
      </c>
      <c r="E1898" s="58" t="s">
        <v>4532</v>
      </c>
    </row>
    <row r="1899" spans="1:5" x14ac:dyDescent="0.25">
      <c r="A1899" s="54" t="s">
        <v>4534</v>
      </c>
      <c r="B1899" s="55" t="s">
        <v>4108</v>
      </c>
      <c r="C1899" s="56" t="s">
        <v>1040</v>
      </c>
      <c r="D1899" s="57" t="s">
        <v>4535</v>
      </c>
      <c r="E1899" s="58" t="s">
        <v>4534</v>
      </c>
    </row>
    <row r="1900" spans="1:5" x14ac:dyDescent="0.25">
      <c r="A1900" s="54" t="s">
        <v>4536</v>
      </c>
      <c r="B1900" s="55" t="s">
        <v>4108</v>
      </c>
      <c r="C1900" s="56" t="s">
        <v>1040</v>
      </c>
      <c r="D1900" s="57" t="s">
        <v>4537</v>
      </c>
      <c r="E1900" s="58" t="s">
        <v>4536</v>
      </c>
    </row>
    <row r="1901" spans="1:5" x14ac:dyDescent="0.25">
      <c r="A1901" s="54" t="s">
        <v>4538</v>
      </c>
      <c r="B1901" s="55" t="s">
        <v>4108</v>
      </c>
      <c r="C1901" s="56" t="s">
        <v>1040</v>
      </c>
      <c r="D1901" s="57" t="s">
        <v>4539</v>
      </c>
      <c r="E1901" s="58" t="s">
        <v>4538</v>
      </c>
    </row>
    <row r="1902" spans="1:5" x14ac:dyDescent="0.25">
      <c r="A1902" s="54" t="s">
        <v>4540</v>
      </c>
      <c r="B1902" s="55" t="s">
        <v>4108</v>
      </c>
      <c r="C1902" s="56" t="s">
        <v>1040</v>
      </c>
      <c r="D1902" s="57" t="s">
        <v>4541</v>
      </c>
      <c r="E1902" s="58" t="s">
        <v>4540</v>
      </c>
    </row>
    <row r="1903" spans="1:5" x14ac:dyDescent="0.25">
      <c r="A1903" s="54" t="s">
        <v>4542</v>
      </c>
      <c r="B1903" s="55" t="s">
        <v>4108</v>
      </c>
      <c r="C1903" s="56" t="s">
        <v>1040</v>
      </c>
      <c r="D1903" s="57" t="s">
        <v>4543</v>
      </c>
      <c r="E1903" s="58" t="s">
        <v>4542</v>
      </c>
    </row>
    <row r="1904" spans="1:5" x14ac:dyDescent="0.25">
      <c r="A1904" s="54" t="s">
        <v>4544</v>
      </c>
      <c r="B1904" s="55" t="s">
        <v>4108</v>
      </c>
      <c r="C1904" s="56" t="s">
        <v>1040</v>
      </c>
      <c r="D1904" s="57" t="s">
        <v>4545</v>
      </c>
      <c r="E1904" s="58" t="s">
        <v>4544</v>
      </c>
    </row>
    <row r="1905" spans="1:5" x14ac:dyDescent="0.25">
      <c r="A1905" s="54" t="s">
        <v>4546</v>
      </c>
      <c r="B1905" s="55" t="s">
        <v>4108</v>
      </c>
      <c r="C1905" s="56" t="s">
        <v>1040</v>
      </c>
      <c r="D1905" s="57" t="s">
        <v>4547</v>
      </c>
      <c r="E1905" s="58" t="s">
        <v>4546</v>
      </c>
    </row>
    <row r="1906" spans="1:5" x14ac:dyDescent="0.25">
      <c r="A1906" s="54" t="s">
        <v>4548</v>
      </c>
      <c r="B1906" s="55" t="s">
        <v>4108</v>
      </c>
      <c r="C1906" s="56" t="s">
        <v>1040</v>
      </c>
      <c r="D1906" s="57" t="s">
        <v>4549</v>
      </c>
      <c r="E1906" s="58" t="s">
        <v>4548</v>
      </c>
    </row>
    <row r="1907" spans="1:5" x14ac:dyDescent="0.25">
      <c r="A1907" s="49" t="s">
        <v>4550</v>
      </c>
      <c r="B1907" s="50" t="s">
        <v>4108</v>
      </c>
      <c r="C1907" s="51" t="s">
        <v>1037</v>
      </c>
      <c r="D1907" s="69" t="s">
        <v>4551</v>
      </c>
      <c r="E1907" s="53" t="s">
        <v>4550</v>
      </c>
    </row>
    <row r="1908" spans="1:5" x14ac:dyDescent="0.25">
      <c r="A1908" s="54" t="s">
        <v>4552</v>
      </c>
      <c r="B1908" s="55" t="s">
        <v>4108</v>
      </c>
      <c r="C1908" s="56" t="s">
        <v>1040</v>
      </c>
      <c r="D1908" s="57" t="s">
        <v>4553</v>
      </c>
      <c r="E1908" s="58" t="s">
        <v>4552</v>
      </c>
    </row>
    <row r="1909" spans="1:5" x14ac:dyDescent="0.25">
      <c r="A1909" s="54" t="s">
        <v>4554</v>
      </c>
      <c r="B1909" s="55" t="s">
        <v>4108</v>
      </c>
      <c r="C1909" s="56" t="s">
        <v>1040</v>
      </c>
      <c r="D1909" s="57" t="s">
        <v>4555</v>
      </c>
      <c r="E1909" s="58" t="s">
        <v>4554</v>
      </c>
    </row>
    <row r="1910" spans="1:5" x14ac:dyDescent="0.25">
      <c r="A1910" s="54" t="s">
        <v>4556</v>
      </c>
      <c r="B1910" s="55" t="s">
        <v>4108</v>
      </c>
      <c r="C1910" s="56" t="s">
        <v>1040</v>
      </c>
      <c r="D1910" s="57" t="s">
        <v>4557</v>
      </c>
      <c r="E1910" s="58" t="s">
        <v>4556</v>
      </c>
    </row>
    <row r="1911" spans="1:5" x14ac:dyDescent="0.25">
      <c r="A1911" s="54" t="s">
        <v>4558</v>
      </c>
      <c r="B1911" s="55" t="s">
        <v>4108</v>
      </c>
      <c r="C1911" s="56" t="s">
        <v>1040</v>
      </c>
      <c r="D1911" s="57" t="s">
        <v>4559</v>
      </c>
      <c r="E1911" s="58" t="s">
        <v>4558</v>
      </c>
    </row>
    <row r="1912" spans="1:5" x14ac:dyDescent="0.25">
      <c r="A1912" s="54" t="s">
        <v>4560</v>
      </c>
      <c r="B1912" s="55" t="s">
        <v>4108</v>
      </c>
      <c r="C1912" s="56" t="s">
        <v>1040</v>
      </c>
      <c r="D1912" s="57" t="s">
        <v>4561</v>
      </c>
      <c r="E1912" s="58" t="s">
        <v>4560</v>
      </c>
    </row>
    <row r="1913" spans="1:5" x14ac:dyDescent="0.25">
      <c r="A1913" s="54" t="s">
        <v>4562</v>
      </c>
      <c r="B1913" s="55" t="s">
        <v>4108</v>
      </c>
      <c r="C1913" s="56" t="s">
        <v>1040</v>
      </c>
      <c r="D1913" s="57" t="s">
        <v>4563</v>
      </c>
      <c r="E1913" s="58" t="s">
        <v>4562</v>
      </c>
    </row>
    <row r="1914" spans="1:5" x14ac:dyDescent="0.25">
      <c r="A1914" s="54" t="s">
        <v>4564</v>
      </c>
      <c r="B1914" s="55" t="s">
        <v>4108</v>
      </c>
      <c r="C1914" s="56" t="s">
        <v>1040</v>
      </c>
      <c r="D1914" s="57" t="s">
        <v>4565</v>
      </c>
      <c r="E1914" s="58" t="s">
        <v>4564</v>
      </c>
    </row>
    <row r="1915" spans="1:5" x14ac:dyDescent="0.25">
      <c r="A1915" s="54" t="s">
        <v>4566</v>
      </c>
      <c r="B1915" s="55" t="s">
        <v>4108</v>
      </c>
      <c r="C1915" s="56" t="s">
        <v>1040</v>
      </c>
      <c r="D1915" s="57" t="s">
        <v>4567</v>
      </c>
      <c r="E1915" s="58" t="s">
        <v>4566</v>
      </c>
    </row>
    <row r="1916" spans="1:5" x14ac:dyDescent="0.25">
      <c r="A1916" s="54" t="s">
        <v>4568</v>
      </c>
      <c r="B1916" s="55" t="s">
        <v>4108</v>
      </c>
      <c r="C1916" s="56" t="s">
        <v>1040</v>
      </c>
      <c r="D1916" s="57" t="s">
        <v>4569</v>
      </c>
      <c r="E1916" s="58" t="s">
        <v>4568</v>
      </c>
    </row>
    <row r="1917" spans="1:5" x14ac:dyDescent="0.25">
      <c r="A1917" s="54" t="s">
        <v>4570</v>
      </c>
      <c r="B1917" s="55" t="s">
        <v>4108</v>
      </c>
      <c r="C1917" s="56" t="s">
        <v>1040</v>
      </c>
      <c r="D1917" s="57" t="s">
        <v>4571</v>
      </c>
      <c r="E1917" s="58" t="s">
        <v>4570</v>
      </c>
    </row>
    <row r="1918" spans="1:5" x14ac:dyDescent="0.25">
      <c r="A1918" s="54" t="s">
        <v>4572</v>
      </c>
      <c r="B1918" s="55" t="s">
        <v>4108</v>
      </c>
      <c r="C1918" s="56" t="s">
        <v>1040</v>
      </c>
      <c r="D1918" s="57" t="s">
        <v>4573</v>
      </c>
      <c r="E1918" s="58" t="s">
        <v>4572</v>
      </c>
    </row>
    <row r="1919" spans="1:5" x14ac:dyDescent="0.25">
      <c r="A1919" s="49" t="s">
        <v>4574</v>
      </c>
      <c r="B1919" s="50" t="s">
        <v>4108</v>
      </c>
      <c r="C1919" s="51" t="s">
        <v>1037</v>
      </c>
      <c r="D1919" s="69" t="s">
        <v>4575</v>
      </c>
      <c r="E1919" s="53" t="s">
        <v>4574</v>
      </c>
    </row>
    <row r="1920" spans="1:5" x14ac:dyDescent="0.25">
      <c r="A1920" s="54" t="s">
        <v>4576</v>
      </c>
      <c r="B1920" s="55" t="s">
        <v>4108</v>
      </c>
      <c r="C1920" s="56" t="s">
        <v>1040</v>
      </c>
      <c r="D1920" s="57" t="s">
        <v>4577</v>
      </c>
      <c r="E1920" s="58" t="s">
        <v>4576</v>
      </c>
    </row>
    <row r="1921" spans="1:5" x14ac:dyDescent="0.25">
      <c r="A1921" s="54" t="s">
        <v>4578</v>
      </c>
      <c r="B1921" s="55" t="s">
        <v>4108</v>
      </c>
      <c r="C1921" s="56" t="s">
        <v>1040</v>
      </c>
      <c r="D1921" s="57" t="s">
        <v>4579</v>
      </c>
      <c r="E1921" s="58" t="s">
        <v>4578</v>
      </c>
    </row>
    <row r="1922" spans="1:5" x14ac:dyDescent="0.25">
      <c r="A1922" s="54" t="s">
        <v>4580</v>
      </c>
      <c r="B1922" s="55" t="s">
        <v>4108</v>
      </c>
      <c r="C1922" s="56" t="s">
        <v>1040</v>
      </c>
      <c r="D1922" s="57" t="s">
        <v>4581</v>
      </c>
      <c r="E1922" s="58" t="s">
        <v>4580</v>
      </c>
    </row>
    <row r="1923" spans="1:5" x14ac:dyDescent="0.25">
      <c r="A1923" s="54" t="s">
        <v>4582</v>
      </c>
      <c r="B1923" s="55" t="s">
        <v>4108</v>
      </c>
      <c r="C1923" s="56" t="s">
        <v>1040</v>
      </c>
      <c r="D1923" s="57" t="s">
        <v>4583</v>
      </c>
      <c r="E1923" s="58" t="s">
        <v>4582</v>
      </c>
    </row>
    <row r="1924" spans="1:5" x14ac:dyDescent="0.25">
      <c r="A1924" s="54" t="s">
        <v>4584</v>
      </c>
      <c r="B1924" s="55" t="s">
        <v>4108</v>
      </c>
      <c r="C1924" s="56" t="s">
        <v>1040</v>
      </c>
      <c r="D1924" s="57" t="s">
        <v>4585</v>
      </c>
      <c r="E1924" s="58" t="s">
        <v>4584</v>
      </c>
    </row>
    <row r="1925" spans="1:5" x14ac:dyDescent="0.25">
      <c r="A1925" s="54" t="s">
        <v>4586</v>
      </c>
      <c r="B1925" s="55" t="s">
        <v>4108</v>
      </c>
      <c r="C1925" s="56" t="s">
        <v>1040</v>
      </c>
      <c r="D1925" s="57" t="s">
        <v>4587</v>
      </c>
      <c r="E1925" s="58" t="s">
        <v>4586</v>
      </c>
    </row>
    <row r="1926" spans="1:5" x14ac:dyDescent="0.25">
      <c r="A1926" s="54" t="s">
        <v>4588</v>
      </c>
      <c r="B1926" s="55" t="s">
        <v>4108</v>
      </c>
      <c r="C1926" s="56" t="s">
        <v>1040</v>
      </c>
      <c r="D1926" s="57" t="s">
        <v>4589</v>
      </c>
      <c r="E1926" s="58" t="s">
        <v>4588</v>
      </c>
    </row>
    <row r="1927" spans="1:5" x14ac:dyDescent="0.25">
      <c r="A1927" s="54" t="s">
        <v>4590</v>
      </c>
      <c r="B1927" s="55" t="s">
        <v>4108</v>
      </c>
      <c r="C1927" s="56" t="s">
        <v>1040</v>
      </c>
      <c r="D1927" s="57" t="s">
        <v>4591</v>
      </c>
      <c r="E1927" s="58" t="s">
        <v>4590</v>
      </c>
    </row>
    <row r="1928" spans="1:5" x14ac:dyDescent="0.25">
      <c r="A1928" s="39" t="s">
        <v>4592</v>
      </c>
      <c r="B1928" s="40" t="s">
        <v>4108</v>
      </c>
      <c r="C1928" s="41" t="s">
        <v>1031</v>
      </c>
      <c r="D1928" s="42" t="s">
        <v>1480</v>
      </c>
      <c r="E1928" s="43" t="s">
        <v>4592</v>
      </c>
    </row>
    <row r="1929" spans="1:5" x14ac:dyDescent="0.25">
      <c r="A1929" s="44" t="s">
        <v>4593</v>
      </c>
      <c r="B1929" s="45" t="s">
        <v>4108</v>
      </c>
      <c r="C1929" s="46" t="s">
        <v>1034</v>
      </c>
      <c r="D1929" s="47" t="s">
        <v>4594</v>
      </c>
      <c r="E1929" s="48" t="s">
        <v>4593</v>
      </c>
    </row>
    <row r="1930" spans="1:5" x14ac:dyDescent="0.25">
      <c r="A1930" s="61" t="s">
        <v>4595</v>
      </c>
      <c r="B1930" s="62" t="s">
        <v>4108</v>
      </c>
      <c r="C1930" s="63" t="s">
        <v>1037</v>
      </c>
      <c r="D1930" s="52" t="s">
        <v>4596</v>
      </c>
      <c r="E1930" s="64" t="s">
        <v>4595</v>
      </c>
    </row>
    <row r="1931" spans="1:5" x14ac:dyDescent="0.25">
      <c r="A1931" s="54" t="s">
        <v>4597</v>
      </c>
      <c r="B1931" s="55" t="s">
        <v>4108</v>
      </c>
      <c r="C1931" s="56" t="s">
        <v>1040</v>
      </c>
      <c r="D1931" s="57" t="s">
        <v>4598</v>
      </c>
      <c r="E1931" s="58" t="s">
        <v>4597</v>
      </c>
    </row>
    <row r="1932" spans="1:5" x14ac:dyDescent="0.25">
      <c r="A1932" s="54" t="s">
        <v>4599</v>
      </c>
      <c r="B1932" s="55" t="s">
        <v>4108</v>
      </c>
      <c r="C1932" s="56" t="s">
        <v>1040</v>
      </c>
      <c r="D1932" s="57" t="s">
        <v>4600</v>
      </c>
      <c r="E1932" s="58" t="s">
        <v>4599</v>
      </c>
    </row>
    <row r="1933" spans="1:5" x14ac:dyDescent="0.25">
      <c r="A1933" s="54" t="s">
        <v>4601</v>
      </c>
      <c r="B1933" s="55" t="s">
        <v>4108</v>
      </c>
      <c r="C1933" s="56" t="s">
        <v>1040</v>
      </c>
      <c r="D1933" s="57" t="s">
        <v>4602</v>
      </c>
      <c r="E1933" s="58" t="s">
        <v>4601</v>
      </c>
    </row>
    <row r="1934" spans="1:5" x14ac:dyDescent="0.25">
      <c r="A1934" s="54" t="s">
        <v>4603</v>
      </c>
      <c r="B1934" s="55" t="s">
        <v>4108</v>
      </c>
      <c r="C1934" s="56" t="s">
        <v>1040</v>
      </c>
      <c r="D1934" s="57" t="s">
        <v>4604</v>
      </c>
      <c r="E1934" s="58" t="s">
        <v>4603</v>
      </c>
    </row>
    <row r="1935" spans="1:5" x14ac:dyDescent="0.25">
      <c r="A1935" s="54" t="s">
        <v>4605</v>
      </c>
      <c r="B1935" s="55" t="s">
        <v>4108</v>
      </c>
      <c r="C1935" s="56" t="s">
        <v>1040</v>
      </c>
      <c r="D1935" s="57" t="s">
        <v>4606</v>
      </c>
      <c r="E1935" s="58" t="s">
        <v>4605</v>
      </c>
    </row>
    <row r="1936" spans="1:5" x14ac:dyDescent="0.25">
      <c r="A1936" s="54" t="s">
        <v>4607</v>
      </c>
      <c r="B1936" s="55" t="s">
        <v>4108</v>
      </c>
      <c r="C1936" s="56" t="s">
        <v>1040</v>
      </c>
      <c r="D1936" s="57" t="s">
        <v>4608</v>
      </c>
      <c r="E1936" s="58" t="s">
        <v>4607</v>
      </c>
    </row>
    <row r="1937" spans="1:5" x14ac:dyDescent="0.25">
      <c r="A1937" s="54" t="s">
        <v>4609</v>
      </c>
      <c r="B1937" s="55" t="s">
        <v>4108</v>
      </c>
      <c r="C1937" s="56" t="s">
        <v>1040</v>
      </c>
      <c r="D1937" s="57" t="s">
        <v>4610</v>
      </c>
      <c r="E1937" s="58" t="s">
        <v>4609</v>
      </c>
    </row>
    <row r="1938" spans="1:5" x14ac:dyDescent="0.25">
      <c r="A1938" s="54" t="s">
        <v>4611</v>
      </c>
      <c r="B1938" s="55" t="s">
        <v>4108</v>
      </c>
      <c r="C1938" s="56" t="s">
        <v>1040</v>
      </c>
      <c r="D1938" s="57" t="s">
        <v>4612</v>
      </c>
      <c r="E1938" s="58" t="s">
        <v>4611</v>
      </c>
    </row>
    <row r="1939" spans="1:5" x14ac:dyDescent="0.25">
      <c r="A1939" s="54" t="s">
        <v>4613</v>
      </c>
      <c r="B1939" s="55" t="s">
        <v>4108</v>
      </c>
      <c r="C1939" s="56" t="s">
        <v>1040</v>
      </c>
      <c r="D1939" s="57" t="s">
        <v>4614</v>
      </c>
      <c r="E1939" s="58" t="s">
        <v>4613</v>
      </c>
    </row>
    <row r="1940" spans="1:5" x14ac:dyDescent="0.25">
      <c r="A1940" s="54" t="s">
        <v>4615</v>
      </c>
      <c r="B1940" s="55" t="s">
        <v>4108</v>
      </c>
      <c r="C1940" s="56" t="s">
        <v>1040</v>
      </c>
      <c r="D1940" s="57" t="s">
        <v>4616</v>
      </c>
      <c r="E1940" s="58" t="s">
        <v>4615</v>
      </c>
    </row>
    <row r="1941" spans="1:5" x14ac:dyDescent="0.25">
      <c r="A1941" s="54" t="s">
        <v>4617</v>
      </c>
      <c r="B1941" s="55" t="s">
        <v>4108</v>
      </c>
      <c r="C1941" s="56" t="s">
        <v>1040</v>
      </c>
      <c r="D1941" s="57" t="s">
        <v>4618</v>
      </c>
      <c r="E1941" s="58" t="s">
        <v>4617</v>
      </c>
    </row>
    <row r="1942" spans="1:5" x14ac:dyDescent="0.25">
      <c r="A1942" s="54" t="s">
        <v>4619</v>
      </c>
      <c r="B1942" s="55" t="s">
        <v>4108</v>
      </c>
      <c r="C1942" s="56" t="s">
        <v>1040</v>
      </c>
      <c r="D1942" s="57" t="s">
        <v>4620</v>
      </c>
      <c r="E1942" s="58" t="s">
        <v>4619</v>
      </c>
    </row>
    <row r="1943" spans="1:5" x14ac:dyDescent="0.25">
      <c r="A1943" s="54" t="s">
        <v>4621</v>
      </c>
      <c r="B1943" s="55" t="s">
        <v>4108</v>
      </c>
      <c r="C1943" s="56" t="s">
        <v>1040</v>
      </c>
      <c r="D1943" s="57" t="s">
        <v>4622</v>
      </c>
      <c r="E1943" s="58" t="s">
        <v>4621</v>
      </c>
    </row>
    <row r="1944" spans="1:5" x14ac:dyDescent="0.25">
      <c r="A1944" s="54" t="s">
        <v>4623</v>
      </c>
      <c r="B1944" s="55" t="s">
        <v>4108</v>
      </c>
      <c r="C1944" s="56" t="s">
        <v>1040</v>
      </c>
      <c r="D1944" s="57" t="s">
        <v>4624</v>
      </c>
      <c r="E1944" s="58" t="s">
        <v>4623</v>
      </c>
    </row>
    <row r="1945" spans="1:5" x14ac:dyDescent="0.25">
      <c r="A1945" s="61" t="s">
        <v>4625</v>
      </c>
      <c r="B1945" s="62" t="s">
        <v>4108</v>
      </c>
      <c r="C1945" s="63" t="s">
        <v>1037</v>
      </c>
      <c r="D1945" s="52" t="s">
        <v>4626</v>
      </c>
      <c r="E1945" s="64" t="s">
        <v>4625</v>
      </c>
    </row>
    <row r="1946" spans="1:5" x14ac:dyDescent="0.25">
      <c r="A1946" s="54" t="s">
        <v>4627</v>
      </c>
      <c r="B1946" s="55" t="s">
        <v>4108</v>
      </c>
      <c r="C1946" s="56" t="s">
        <v>1040</v>
      </c>
      <c r="D1946" s="57" t="s">
        <v>4628</v>
      </c>
      <c r="E1946" s="58" t="s">
        <v>4627</v>
      </c>
    </row>
    <row r="1947" spans="1:5" x14ac:dyDescent="0.25">
      <c r="A1947" s="54" t="s">
        <v>4629</v>
      </c>
      <c r="B1947" s="55" t="s">
        <v>4108</v>
      </c>
      <c r="C1947" s="56" t="s">
        <v>1040</v>
      </c>
      <c r="D1947" s="57" t="s">
        <v>4630</v>
      </c>
      <c r="E1947" s="58" t="s">
        <v>4629</v>
      </c>
    </row>
    <row r="1948" spans="1:5" x14ac:dyDescent="0.25">
      <c r="A1948" s="54" t="s">
        <v>4631</v>
      </c>
      <c r="B1948" s="55" t="s">
        <v>4108</v>
      </c>
      <c r="C1948" s="56" t="s">
        <v>1040</v>
      </c>
      <c r="D1948" s="57" t="s">
        <v>4632</v>
      </c>
      <c r="E1948" s="58" t="s">
        <v>4631</v>
      </c>
    </row>
    <row r="1949" spans="1:5" x14ac:dyDescent="0.25">
      <c r="A1949" s="54" t="s">
        <v>4633</v>
      </c>
      <c r="B1949" s="55" t="s">
        <v>4108</v>
      </c>
      <c r="C1949" s="56" t="s">
        <v>1040</v>
      </c>
      <c r="D1949" s="57" t="s">
        <v>4634</v>
      </c>
      <c r="E1949" s="58" t="s">
        <v>4633</v>
      </c>
    </row>
    <row r="1950" spans="1:5" x14ac:dyDescent="0.25">
      <c r="A1950" s="54" t="s">
        <v>4635</v>
      </c>
      <c r="B1950" s="55" t="s">
        <v>4108</v>
      </c>
      <c r="C1950" s="56" t="s">
        <v>1040</v>
      </c>
      <c r="D1950" s="57" t="s">
        <v>4636</v>
      </c>
      <c r="E1950" s="58" t="s">
        <v>4635</v>
      </c>
    </row>
    <row r="1951" spans="1:5" x14ac:dyDescent="0.25">
      <c r="A1951" s="54" t="s">
        <v>4637</v>
      </c>
      <c r="B1951" s="55" t="s">
        <v>4108</v>
      </c>
      <c r="C1951" s="56" t="s">
        <v>1040</v>
      </c>
      <c r="D1951" s="57" t="s">
        <v>4638</v>
      </c>
      <c r="E1951" s="58" t="s">
        <v>4637</v>
      </c>
    </row>
    <row r="1952" spans="1:5" x14ac:dyDescent="0.25">
      <c r="A1952" s="54" t="s">
        <v>4639</v>
      </c>
      <c r="B1952" s="55" t="s">
        <v>4108</v>
      </c>
      <c r="C1952" s="56" t="s">
        <v>1040</v>
      </c>
      <c r="D1952" s="57" t="s">
        <v>4640</v>
      </c>
      <c r="E1952" s="58" t="s">
        <v>4639</v>
      </c>
    </row>
    <row r="1953" spans="1:5" x14ac:dyDescent="0.25">
      <c r="A1953" s="54" t="s">
        <v>4641</v>
      </c>
      <c r="B1953" s="55" t="s">
        <v>4108</v>
      </c>
      <c r="C1953" s="56" t="s">
        <v>1040</v>
      </c>
      <c r="D1953" s="57" t="s">
        <v>4642</v>
      </c>
      <c r="E1953" s="58" t="s">
        <v>4641</v>
      </c>
    </row>
    <row r="1954" spans="1:5" x14ac:dyDescent="0.25">
      <c r="A1954" s="54" t="s">
        <v>4643</v>
      </c>
      <c r="B1954" s="55" t="s">
        <v>4108</v>
      </c>
      <c r="C1954" s="56" t="s">
        <v>1040</v>
      </c>
      <c r="D1954" s="57" t="s">
        <v>4644</v>
      </c>
      <c r="E1954" s="58" t="s">
        <v>4643</v>
      </c>
    </row>
    <row r="1955" spans="1:5" x14ac:dyDescent="0.25">
      <c r="A1955" s="54" t="s">
        <v>4645</v>
      </c>
      <c r="B1955" s="55" t="s">
        <v>4108</v>
      </c>
      <c r="C1955" s="56" t="s">
        <v>1040</v>
      </c>
      <c r="D1955" s="57" t="s">
        <v>4646</v>
      </c>
      <c r="E1955" s="58" t="s">
        <v>4645</v>
      </c>
    </row>
    <row r="1956" spans="1:5" x14ac:dyDescent="0.25">
      <c r="A1956" s="54" t="s">
        <v>4647</v>
      </c>
      <c r="B1956" s="55" t="s">
        <v>4108</v>
      </c>
      <c r="C1956" s="56" t="s">
        <v>1040</v>
      </c>
      <c r="D1956" s="57" t="s">
        <v>4648</v>
      </c>
      <c r="E1956" s="58" t="s">
        <v>4647</v>
      </c>
    </row>
    <row r="1957" spans="1:5" x14ac:dyDescent="0.25">
      <c r="A1957" s="54" t="s">
        <v>4649</v>
      </c>
      <c r="B1957" s="55" t="s">
        <v>4108</v>
      </c>
      <c r="C1957" s="56" t="s">
        <v>1040</v>
      </c>
      <c r="D1957" s="57" t="s">
        <v>4650</v>
      </c>
      <c r="E1957" s="58" t="s">
        <v>4649</v>
      </c>
    </row>
    <row r="1958" spans="1:5" ht="24" x14ac:dyDescent="0.25">
      <c r="A1958" s="54" t="s">
        <v>4651</v>
      </c>
      <c r="B1958" s="55" t="s">
        <v>4108</v>
      </c>
      <c r="C1958" s="56" t="s">
        <v>1040</v>
      </c>
      <c r="D1958" s="57" t="s">
        <v>4652</v>
      </c>
      <c r="E1958" s="58" t="s">
        <v>4651</v>
      </c>
    </row>
    <row r="1959" spans="1:5" ht="24" x14ac:dyDescent="0.25">
      <c r="A1959" s="54" t="s">
        <v>4653</v>
      </c>
      <c r="B1959" s="55" t="s">
        <v>4108</v>
      </c>
      <c r="C1959" s="56" t="s">
        <v>1040</v>
      </c>
      <c r="D1959" s="57" t="s">
        <v>4654</v>
      </c>
      <c r="E1959" s="58" t="s">
        <v>4653</v>
      </c>
    </row>
    <row r="1960" spans="1:5" x14ac:dyDescent="0.25">
      <c r="A1960" s="54" t="s">
        <v>4655</v>
      </c>
      <c r="B1960" s="55" t="s">
        <v>4108</v>
      </c>
      <c r="C1960" s="56" t="s">
        <v>1040</v>
      </c>
      <c r="D1960" s="57" t="s">
        <v>4656</v>
      </c>
      <c r="E1960" s="58" t="s">
        <v>4655</v>
      </c>
    </row>
    <row r="1961" spans="1:5" ht="24" x14ac:dyDescent="0.25">
      <c r="A1961" s="54" t="s">
        <v>4657</v>
      </c>
      <c r="B1961" s="55" t="s">
        <v>4108</v>
      </c>
      <c r="C1961" s="56" t="s">
        <v>1040</v>
      </c>
      <c r="D1961" s="57" t="s">
        <v>4658</v>
      </c>
      <c r="E1961" s="58" t="s">
        <v>4657</v>
      </c>
    </row>
    <row r="1962" spans="1:5" ht="24" x14ac:dyDescent="0.25">
      <c r="A1962" s="54" t="s">
        <v>4659</v>
      </c>
      <c r="B1962" s="55" t="s">
        <v>4108</v>
      </c>
      <c r="C1962" s="56" t="s">
        <v>1040</v>
      </c>
      <c r="D1962" s="57" t="s">
        <v>4660</v>
      </c>
      <c r="E1962" s="58" t="s">
        <v>4659</v>
      </c>
    </row>
    <row r="1963" spans="1:5" ht="24" x14ac:dyDescent="0.25">
      <c r="A1963" s="54" t="s">
        <v>4661</v>
      </c>
      <c r="B1963" s="55" t="s">
        <v>4108</v>
      </c>
      <c r="C1963" s="56" t="s">
        <v>1040</v>
      </c>
      <c r="D1963" s="57" t="s">
        <v>4662</v>
      </c>
      <c r="E1963" s="58" t="s">
        <v>4661</v>
      </c>
    </row>
    <row r="1964" spans="1:5" x14ac:dyDescent="0.25">
      <c r="A1964" s="54" t="s">
        <v>4663</v>
      </c>
      <c r="B1964" s="55" t="s">
        <v>4108</v>
      </c>
      <c r="C1964" s="56" t="s">
        <v>1040</v>
      </c>
      <c r="D1964" s="57" t="s">
        <v>4664</v>
      </c>
      <c r="E1964" s="58" t="s">
        <v>4663</v>
      </c>
    </row>
    <row r="1965" spans="1:5" x14ac:dyDescent="0.25">
      <c r="A1965" s="54" t="s">
        <v>4665</v>
      </c>
      <c r="B1965" s="55" t="s">
        <v>4108</v>
      </c>
      <c r="C1965" s="56" t="s">
        <v>1040</v>
      </c>
      <c r="D1965" s="57" t="s">
        <v>4666</v>
      </c>
      <c r="E1965" s="58" t="s">
        <v>4665</v>
      </c>
    </row>
    <row r="1966" spans="1:5" x14ac:dyDescent="0.25">
      <c r="A1966" s="54" t="s">
        <v>4667</v>
      </c>
      <c r="B1966" s="55" t="s">
        <v>4108</v>
      </c>
      <c r="C1966" s="56" t="s">
        <v>1040</v>
      </c>
      <c r="D1966" s="57" t="s">
        <v>4668</v>
      </c>
      <c r="E1966" s="58" t="s">
        <v>4667</v>
      </c>
    </row>
    <row r="1967" spans="1:5" ht="24" x14ac:dyDescent="0.25">
      <c r="A1967" s="54" t="s">
        <v>4669</v>
      </c>
      <c r="B1967" s="55" t="s">
        <v>4108</v>
      </c>
      <c r="C1967" s="56" t="s">
        <v>1040</v>
      </c>
      <c r="D1967" s="57" t="s">
        <v>4670</v>
      </c>
      <c r="E1967" s="58" t="s">
        <v>4669</v>
      </c>
    </row>
    <row r="1968" spans="1:5" x14ac:dyDescent="0.25">
      <c r="A1968" s="54" t="s">
        <v>4671</v>
      </c>
      <c r="B1968" s="55" t="s">
        <v>4108</v>
      </c>
      <c r="C1968" s="56" t="s">
        <v>1040</v>
      </c>
      <c r="D1968" s="57" t="s">
        <v>4672</v>
      </c>
      <c r="E1968" s="58" t="s">
        <v>4671</v>
      </c>
    </row>
    <row r="1969" spans="1:5" ht="24" x14ac:dyDescent="0.25">
      <c r="A1969" s="54" t="s">
        <v>4673</v>
      </c>
      <c r="B1969" s="55" t="s">
        <v>4108</v>
      </c>
      <c r="C1969" s="56" t="s">
        <v>1040</v>
      </c>
      <c r="D1969" s="57" t="s">
        <v>4674</v>
      </c>
      <c r="E1969" s="58" t="s">
        <v>4673</v>
      </c>
    </row>
    <row r="1970" spans="1:5" ht="24" x14ac:dyDescent="0.25">
      <c r="A1970" s="54" t="s">
        <v>4675</v>
      </c>
      <c r="B1970" s="55" t="s">
        <v>4108</v>
      </c>
      <c r="C1970" s="56" t="s">
        <v>1040</v>
      </c>
      <c r="D1970" s="57" t="s">
        <v>4676</v>
      </c>
      <c r="E1970" s="58" t="s">
        <v>4675</v>
      </c>
    </row>
    <row r="1971" spans="1:5" ht="24" x14ac:dyDescent="0.25">
      <c r="A1971" s="54" t="s">
        <v>4677</v>
      </c>
      <c r="B1971" s="55" t="s">
        <v>4108</v>
      </c>
      <c r="C1971" s="56" t="s">
        <v>1040</v>
      </c>
      <c r="D1971" s="57" t="s">
        <v>4678</v>
      </c>
      <c r="E1971" s="58" t="s">
        <v>4677</v>
      </c>
    </row>
    <row r="1972" spans="1:5" x14ac:dyDescent="0.25">
      <c r="A1972" s="54" t="s">
        <v>4679</v>
      </c>
      <c r="B1972" s="55" t="s">
        <v>4108</v>
      </c>
      <c r="C1972" s="56" t="s">
        <v>1040</v>
      </c>
      <c r="D1972" s="57" t="s">
        <v>4680</v>
      </c>
      <c r="E1972" s="58" t="s">
        <v>4679</v>
      </c>
    </row>
    <row r="1973" spans="1:5" x14ac:dyDescent="0.25">
      <c r="A1973" s="54" t="s">
        <v>4681</v>
      </c>
      <c r="B1973" s="55" t="s">
        <v>4108</v>
      </c>
      <c r="C1973" s="56" t="s">
        <v>1040</v>
      </c>
      <c r="D1973" s="57" t="s">
        <v>4682</v>
      </c>
      <c r="E1973" s="58" t="s">
        <v>4681</v>
      </c>
    </row>
    <row r="1974" spans="1:5" x14ac:dyDescent="0.25">
      <c r="A1974" s="54" t="s">
        <v>4683</v>
      </c>
      <c r="B1974" s="55" t="s">
        <v>4108</v>
      </c>
      <c r="C1974" s="56" t="s">
        <v>1040</v>
      </c>
      <c r="D1974" s="57" t="s">
        <v>4684</v>
      </c>
      <c r="E1974" s="58" t="s">
        <v>4683</v>
      </c>
    </row>
    <row r="1975" spans="1:5" x14ac:dyDescent="0.25">
      <c r="A1975" s="54" t="s">
        <v>4685</v>
      </c>
      <c r="B1975" s="55" t="s">
        <v>4108</v>
      </c>
      <c r="C1975" s="56" t="s">
        <v>1040</v>
      </c>
      <c r="D1975" s="57" t="s">
        <v>4686</v>
      </c>
      <c r="E1975" s="58" t="s">
        <v>4685</v>
      </c>
    </row>
    <row r="1976" spans="1:5" x14ac:dyDescent="0.25">
      <c r="A1976" s="54" t="s">
        <v>4687</v>
      </c>
      <c r="B1976" s="55" t="s">
        <v>4108</v>
      </c>
      <c r="C1976" s="56" t="s">
        <v>1040</v>
      </c>
      <c r="D1976" s="57" t="s">
        <v>4688</v>
      </c>
      <c r="E1976" s="58" t="s">
        <v>4687</v>
      </c>
    </row>
    <row r="1977" spans="1:5" x14ac:dyDescent="0.25">
      <c r="A1977" s="54" t="s">
        <v>4689</v>
      </c>
      <c r="B1977" s="55" t="s">
        <v>4108</v>
      </c>
      <c r="C1977" s="56" t="s">
        <v>1040</v>
      </c>
      <c r="D1977" s="57" t="s">
        <v>4690</v>
      </c>
      <c r="E1977" s="58" t="s">
        <v>4689</v>
      </c>
    </row>
    <row r="1978" spans="1:5" x14ac:dyDescent="0.25">
      <c r="A1978" s="54" t="s">
        <v>4691</v>
      </c>
      <c r="B1978" s="55" t="s">
        <v>4108</v>
      </c>
      <c r="C1978" s="56" t="s">
        <v>1040</v>
      </c>
      <c r="D1978" s="57" t="s">
        <v>4692</v>
      </c>
      <c r="E1978" s="58" t="s">
        <v>4691</v>
      </c>
    </row>
    <row r="1979" spans="1:5" x14ac:dyDescent="0.25">
      <c r="A1979" s="61" t="s">
        <v>4693</v>
      </c>
      <c r="B1979" s="62" t="s">
        <v>4108</v>
      </c>
      <c r="C1979" s="63" t="s">
        <v>1037</v>
      </c>
      <c r="D1979" s="52" t="s">
        <v>4694</v>
      </c>
      <c r="E1979" s="64" t="s">
        <v>4693</v>
      </c>
    </row>
    <row r="1980" spans="1:5" x14ac:dyDescent="0.25">
      <c r="A1980" s="54" t="s">
        <v>4695</v>
      </c>
      <c r="B1980" s="55" t="s">
        <v>4108</v>
      </c>
      <c r="C1980" s="56" t="s">
        <v>1040</v>
      </c>
      <c r="D1980" s="57" t="s">
        <v>4696</v>
      </c>
      <c r="E1980" s="58" t="s">
        <v>4695</v>
      </c>
    </row>
    <row r="1981" spans="1:5" x14ac:dyDescent="0.25">
      <c r="A1981" s="54" t="s">
        <v>4697</v>
      </c>
      <c r="B1981" s="55" t="s">
        <v>4108</v>
      </c>
      <c r="C1981" s="56" t="s">
        <v>1040</v>
      </c>
      <c r="D1981" s="57" t="s">
        <v>4698</v>
      </c>
      <c r="E1981" s="58" t="s">
        <v>4697</v>
      </c>
    </row>
    <row r="1982" spans="1:5" x14ac:dyDescent="0.25">
      <c r="A1982" s="54" t="s">
        <v>4699</v>
      </c>
      <c r="B1982" s="55" t="s">
        <v>4108</v>
      </c>
      <c r="C1982" s="56" t="s">
        <v>1040</v>
      </c>
      <c r="D1982" s="57" t="s">
        <v>4700</v>
      </c>
      <c r="E1982" s="58" t="s">
        <v>4699</v>
      </c>
    </row>
    <row r="1983" spans="1:5" x14ac:dyDescent="0.25">
      <c r="A1983" s="61" t="s">
        <v>4701</v>
      </c>
      <c r="B1983" s="62" t="s">
        <v>4108</v>
      </c>
      <c r="C1983" s="63" t="s">
        <v>1037</v>
      </c>
      <c r="D1983" s="52" t="s">
        <v>4702</v>
      </c>
      <c r="E1983" s="64" t="s">
        <v>4701</v>
      </c>
    </row>
    <row r="1984" spans="1:5" x14ac:dyDescent="0.25">
      <c r="A1984" s="54" t="s">
        <v>4703</v>
      </c>
      <c r="B1984" s="55" t="s">
        <v>4108</v>
      </c>
      <c r="C1984" s="56" t="s">
        <v>1040</v>
      </c>
      <c r="D1984" s="57" t="s">
        <v>4702</v>
      </c>
      <c r="E1984" s="58" t="s">
        <v>4703</v>
      </c>
    </row>
    <row r="1985" spans="1:5" x14ac:dyDescent="0.25">
      <c r="A1985" s="44" t="s">
        <v>4704</v>
      </c>
      <c r="B1985" s="45" t="s">
        <v>4108</v>
      </c>
      <c r="C1985" s="46" t="s">
        <v>1034</v>
      </c>
      <c r="D1985" s="47" t="s">
        <v>4705</v>
      </c>
      <c r="E1985" s="48" t="s">
        <v>4704</v>
      </c>
    </row>
    <row r="1986" spans="1:5" x14ac:dyDescent="0.25">
      <c r="A1986" s="49" t="s">
        <v>4706</v>
      </c>
      <c r="B1986" s="50" t="s">
        <v>4108</v>
      </c>
      <c r="C1986" s="51" t="s">
        <v>1037</v>
      </c>
      <c r="D1986" s="52" t="s">
        <v>4707</v>
      </c>
      <c r="E1986" s="53" t="s">
        <v>4706</v>
      </c>
    </row>
    <row r="1987" spans="1:5" x14ac:dyDescent="0.25">
      <c r="A1987" s="54" t="s">
        <v>4708</v>
      </c>
      <c r="B1987" s="55" t="s">
        <v>4108</v>
      </c>
      <c r="C1987" s="56" t="s">
        <v>1040</v>
      </c>
      <c r="D1987" s="57" t="s">
        <v>4709</v>
      </c>
      <c r="E1987" s="58" t="s">
        <v>4708</v>
      </c>
    </row>
    <row r="1988" spans="1:5" x14ac:dyDescent="0.25">
      <c r="A1988" s="54" t="s">
        <v>4710</v>
      </c>
      <c r="B1988" s="55" t="s">
        <v>4108</v>
      </c>
      <c r="C1988" s="56" t="s">
        <v>1040</v>
      </c>
      <c r="D1988" s="57" t="s">
        <v>4711</v>
      </c>
      <c r="E1988" s="58" t="s">
        <v>4710</v>
      </c>
    </row>
    <row r="1989" spans="1:5" x14ac:dyDescent="0.25">
      <c r="A1989" s="54" t="s">
        <v>4712</v>
      </c>
      <c r="B1989" s="55" t="s">
        <v>4108</v>
      </c>
      <c r="C1989" s="56" t="s">
        <v>1040</v>
      </c>
      <c r="D1989" s="57" t="s">
        <v>4713</v>
      </c>
      <c r="E1989" s="58" t="s">
        <v>4712</v>
      </c>
    </row>
    <row r="1990" spans="1:5" x14ac:dyDescent="0.25">
      <c r="A1990" s="49" t="s">
        <v>4714</v>
      </c>
      <c r="B1990" s="50" t="s">
        <v>4108</v>
      </c>
      <c r="C1990" s="51" t="s">
        <v>1037</v>
      </c>
      <c r="D1990" s="52" t="s">
        <v>4715</v>
      </c>
      <c r="E1990" s="53" t="s">
        <v>4714</v>
      </c>
    </row>
    <row r="1991" spans="1:5" x14ac:dyDescent="0.25">
      <c r="A1991" s="54" t="s">
        <v>4716</v>
      </c>
      <c r="B1991" s="55" t="s">
        <v>4108</v>
      </c>
      <c r="C1991" s="56" t="s">
        <v>1040</v>
      </c>
      <c r="D1991" s="57" t="s">
        <v>4717</v>
      </c>
      <c r="E1991" s="58" t="s">
        <v>4716</v>
      </c>
    </row>
    <row r="1992" spans="1:5" x14ac:dyDescent="0.25">
      <c r="A1992" s="49" t="s">
        <v>4718</v>
      </c>
      <c r="B1992" s="55" t="s">
        <v>4108</v>
      </c>
      <c r="C1992" s="51" t="s">
        <v>1037</v>
      </c>
      <c r="D1992" s="52" t="s">
        <v>4719</v>
      </c>
      <c r="E1992" s="53" t="s">
        <v>4718</v>
      </c>
    </row>
    <row r="1993" spans="1:5" x14ac:dyDescent="0.25">
      <c r="A1993" s="54" t="s">
        <v>4720</v>
      </c>
      <c r="B1993" s="55" t="s">
        <v>4108</v>
      </c>
      <c r="C1993" s="56" t="s">
        <v>1040</v>
      </c>
      <c r="D1993" s="57" t="s">
        <v>4721</v>
      </c>
      <c r="E1993" s="58" t="s">
        <v>4720</v>
      </c>
    </row>
    <row r="1994" spans="1:5" x14ac:dyDescent="0.25">
      <c r="A1994" s="54" t="s">
        <v>4722</v>
      </c>
      <c r="B1994" s="55" t="s">
        <v>4108</v>
      </c>
      <c r="C1994" s="56" t="s">
        <v>1040</v>
      </c>
      <c r="D1994" s="57" t="s">
        <v>4723</v>
      </c>
      <c r="E1994" s="58" t="s">
        <v>4722</v>
      </c>
    </row>
    <row r="1995" spans="1:5" x14ac:dyDescent="0.25">
      <c r="A1995" s="49" t="s">
        <v>4724</v>
      </c>
      <c r="B1995" s="50" t="s">
        <v>4108</v>
      </c>
      <c r="C1995" s="51" t="s">
        <v>1037</v>
      </c>
      <c r="D1995" s="52" t="s">
        <v>4725</v>
      </c>
      <c r="E1995" s="53" t="s">
        <v>4724</v>
      </c>
    </row>
    <row r="1996" spans="1:5" x14ac:dyDescent="0.25">
      <c r="A1996" s="54" t="s">
        <v>4726</v>
      </c>
      <c r="B1996" s="55" t="s">
        <v>4108</v>
      </c>
      <c r="C1996" s="56" t="s">
        <v>1040</v>
      </c>
      <c r="D1996" s="57" t="s">
        <v>4727</v>
      </c>
      <c r="E1996" s="58" t="s">
        <v>4726</v>
      </c>
    </row>
    <row r="1997" spans="1:5" x14ac:dyDescent="0.25">
      <c r="A1997" s="54" t="s">
        <v>4728</v>
      </c>
      <c r="B1997" s="55" t="s">
        <v>4108</v>
      </c>
      <c r="C1997" s="56" t="s">
        <v>1040</v>
      </c>
      <c r="D1997" s="57" t="s">
        <v>4729</v>
      </c>
      <c r="E1997" s="58" t="s">
        <v>4728</v>
      </c>
    </row>
    <row r="1998" spans="1:5" x14ac:dyDescent="0.25">
      <c r="A1998" s="49" t="s">
        <v>4730</v>
      </c>
      <c r="B1998" s="50" t="s">
        <v>4108</v>
      </c>
      <c r="C1998" s="51" t="s">
        <v>1037</v>
      </c>
      <c r="D1998" s="52" t="s">
        <v>4731</v>
      </c>
      <c r="E1998" s="53" t="s">
        <v>4730</v>
      </c>
    </row>
    <row r="1999" spans="1:5" x14ac:dyDescent="0.25">
      <c r="A1999" s="54" t="s">
        <v>4732</v>
      </c>
      <c r="B1999" s="55" t="s">
        <v>4108</v>
      </c>
      <c r="C1999" s="56" t="s">
        <v>1040</v>
      </c>
      <c r="D1999" s="57" t="s">
        <v>4733</v>
      </c>
      <c r="E1999" s="58" t="s">
        <v>4732</v>
      </c>
    </row>
    <row r="2000" spans="1:5" x14ac:dyDescent="0.25">
      <c r="A2000" s="54" t="s">
        <v>4734</v>
      </c>
      <c r="B2000" s="55" t="s">
        <v>4108</v>
      </c>
      <c r="C2000" s="56" t="s">
        <v>1040</v>
      </c>
      <c r="D2000" s="57" t="s">
        <v>4735</v>
      </c>
      <c r="E2000" s="58" t="s">
        <v>4734</v>
      </c>
    </row>
    <row r="2001" spans="1:5" x14ac:dyDescent="0.25">
      <c r="A2001" s="44" t="s">
        <v>4736</v>
      </c>
      <c r="B2001" s="45" t="s">
        <v>4108</v>
      </c>
      <c r="C2001" s="46" t="s">
        <v>1034</v>
      </c>
      <c r="D2001" s="47" t="s">
        <v>4737</v>
      </c>
      <c r="E2001" s="48" t="s">
        <v>4736</v>
      </c>
    </row>
    <row r="2002" spans="1:5" x14ac:dyDescent="0.25">
      <c r="A2002" s="49" t="s">
        <v>4738</v>
      </c>
      <c r="B2002" s="50" t="s">
        <v>4108</v>
      </c>
      <c r="C2002" s="51" t="s">
        <v>1037</v>
      </c>
      <c r="D2002" s="52" t="s">
        <v>4739</v>
      </c>
      <c r="E2002" s="53" t="s">
        <v>4738</v>
      </c>
    </row>
    <row r="2003" spans="1:5" x14ac:dyDescent="0.25">
      <c r="A2003" s="54" t="s">
        <v>4740</v>
      </c>
      <c r="B2003" s="55" t="s">
        <v>4108</v>
      </c>
      <c r="C2003" s="56" t="s">
        <v>1040</v>
      </c>
      <c r="D2003" s="57" t="s">
        <v>4739</v>
      </c>
      <c r="E2003" s="58" t="s">
        <v>4740</v>
      </c>
    </row>
    <row r="2004" spans="1:5" x14ac:dyDescent="0.25">
      <c r="A2004" s="49" t="s">
        <v>4741</v>
      </c>
      <c r="B2004" s="50" t="s">
        <v>4108</v>
      </c>
      <c r="C2004" s="51" t="s">
        <v>1037</v>
      </c>
      <c r="D2004" s="52" t="s">
        <v>4742</v>
      </c>
      <c r="E2004" s="53" t="s">
        <v>4741</v>
      </c>
    </row>
    <row r="2005" spans="1:5" x14ac:dyDescent="0.25">
      <c r="A2005" s="54" t="s">
        <v>4743</v>
      </c>
      <c r="B2005" s="55" t="s">
        <v>4108</v>
      </c>
      <c r="C2005" s="56" t="s">
        <v>1040</v>
      </c>
      <c r="D2005" s="57" t="s">
        <v>4742</v>
      </c>
      <c r="E2005" s="58" t="s">
        <v>4743</v>
      </c>
    </row>
    <row r="2006" spans="1:5" x14ac:dyDescent="0.25">
      <c r="A2006" s="49" t="s">
        <v>4744</v>
      </c>
      <c r="B2006" s="50" t="s">
        <v>4108</v>
      </c>
      <c r="C2006" s="51" t="s">
        <v>1037</v>
      </c>
      <c r="D2006" s="52" t="s">
        <v>4745</v>
      </c>
      <c r="E2006" s="53" t="s">
        <v>4744</v>
      </c>
    </row>
    <row r="2007" spans="1:5" x14ac:dyDescent="0.25">
      <c r="A2007" s="54" t="s">
        <v>4746</v>
      </c>
      <c r="B2007" s="55" t="s">
        <v>4108</v>
      </c>
      <c r="C2007" s="56" t="s">
        <v>1040</v>
      </c>
      <c r="D2007" s="57" t="s">
        <v>4745</v>
      </c>
      <c r="E2007" s="58" t="s">
        <v>4746</v>
      </c>
    </row>
    <row r="2008" spans="1:5" x14ac:dyDescent="0.25">
      <c r="A2008" s="44" t="s">
        <v>4747</v>
      </c>
      <c r="B2008" s="45" t="s">
        <v>4108</v>
      </c>
      <c r="C2008" s="46" t="s">
        <v>1034</v>
      </c>
      <c r="D2008" s="47" t="s">
        <v>4748</v>
      </c>
      <c r="E2008" s="48" t="s">
        <v>4747</v>
      </c>
    </row>
    <row r="2009" spans="1:5" x14ac:dyDescent="0.25">
      <c r="A2009" s="61" t="s">
        <v>4749</v>
      </c>
      <c r="B2009" s="62" t="s">
        <v>4108</v>
      </c>
      <c r="C2009" s="63" t="s">
        <v>1037</v>
      </c>
      <c r="D2009" s="69" t="s">
        <v>4748</v>
      </c>
      <c r="E2009" s="64" t="s">
        <v>4749</v>
      </c>
    </row>
    <row r="2010" spans="1:5" x14ac:dyDescent="0.25">
      <c r="A2010" s="54" t="s">
        <v>4750</v>
      </c>
      <c r="B2010" s="55" t="s">
        <v>4108</v>
      </c>
      <c r="C2010" s="56" t="s">
        <v>1040</v>
      </c>
      <c r="D2010" s="57" t="s">
        <v>4748</v>
      </c>
      <c r="E2010" s="58" t="s">
        <v>4750</v>
      </c>
    </row>
    <row r="2011" spans="1:5" x14ac:dyDescent="0.25">
      <c r="A2011" s="44" t="s">
        <v>4751</v>
      </c>
      <c r="B2011" s="45" t="s">
        <v>4108</v>
      </c>
      <c r="C2011" s="46" t="s">
        <v>1034</v>
      </c>
      <c r="D2011" s="47" t="s">
        <v>4752</v>
      </c>
      <c r="E2011" s="48" t="s">
        <v>4751</v>
      </c>
    </row>
    <row r="2012" spans="1:5" x14ac:dyDescent="0.25">
      <c r="A2012" s="61" t="s">
        <v>4753</v>
      </c>
      <c r="B2012" s="62" t="s">
        <v>4108</v>
      </c>
      <c r="C2012" s="63" t="s">
        <v>1037</v>
      </c>
      <c r="D2012" s="69" t="s">
        <v>4754</v>
      </c>
      <c r="E2012" s="64" t="s">
        <v>4753</v>
      </c>
    </row>
    <row r="2013" spans="1:5" x14ac:dyDescent="0.25">
      <c r="A2013" s="54" t="s">
        <v>4755</v>
      </c>
      <c r="B2013" s="55" t="s">
        <v>4108</v>
      </c>
      <c r="C2013" s="56" t="s">
        <v>1040</v>
      </c>
      <c r="D2013" s="57" t="s">
        <v>4754</v>
      </c>
      <c r="E2013" s="58" t="s">
        <v>4755</v>
      </c>
    </row>
    <row r="2014" spans="1:5" x14ac:dyDescent="0.25">
      <c r="A2014" s="61" t="s">
        <v>4756</v>
      </c>
      <c r="B2014" s="62" t="s">
        <v>4108</v>
      </c>
      <c r="C2014" s="63" t="s">
        <v>1037</v>
      </c>
      <c r="D2014" s="69" t="s">
        <v>4757</v>
      </c>
      <c r="E2014" s="64" t="s">
        <v>4756</v>
      </c>
    </row>
    <row r="2015" spans="1:5" x14ac:dyDescent="0.25">
      <c r="A2015" s="54" t="s">
        <v>4758</v>
      </c>
      <c r="B2015" s="55" t="s">
        <v>4108</v>
      </c>
      <c r="C2015" s="56" t="s">
        <v>1040</v>
      </c>
      <c r="D2015" s="57" t="s">
        <v>4757</v>
      </c>
      <c r="E2015" s="58" t="s">
        <v>4758</v>
      </c>
    </row>
    <row r="2016" spans="1:5" x14ac:dyDescent="0.25">
      <c r="A2016" s="39" t="s">
        <v>4759</v>
      </c>
      <c r="B2016" s="40" t="s">
        <v>4108</v>
      </c>
      <c r="C2016" s="41" t="s">
        <v>1031</v>
      </c>
      <c r="D2016" s="42" t="s">
        <v>4760</v>
      </c>
      <c r="E2016" s="43" t="s">
        <v>4759</v>
      </c>
    </row>
    <row r="2017" spans="1:5" x14ac:dyDescent="0.25">
      <c r="A2017" s="44" t="s">
        <v>4761</v>
      </c>
      <c r="B2017" s="45" t="s">
        <v>4108</v>
      </c>
      <c r="C2017" s="46" t="s">
        <v>1034</v>
      </c>
      <c r="D2017" s="47" t="s">
        <v>4762</v>
      </c>
      <c r="E2017" s="48" t="s">
        <v>4761</v>
      </c>
    </row>
    <row r="2018" spans="1:5" x14ac:dyDescent="0.25">
      <c r="A2018" s="61" t="s">
        <v>4763</v>
      </c>
      <c r="B2018" s="62" t="s">
        <v>4108</v>
      </c>
      <c r="C2018" s="63" t="s">
        <v>1037</v>
      </c>
      <c r="D2018" s="52" t="s">
        <v>1344</v>
      </c>
      <c r="E2018" s="64" t="s">
        <v>4763</v>
      </c>
    </row>
    <row r="2019" spans="1:5" x14ac:dyDescent="0.25">
      <c r="A2019" s="54" t="s">
        <v>4764</v>
      </c>
      <c r="B2019" s="55" t="s">
        <v>4108</v>
      </c>
      <c r="C2019" s="56" t="s">
        <v>1040</v>
      </c>
      <c r="D2019" s="57" t="s">
        <v>1344</v>
      </c>
      <c r="E2019" s="58" t="s">
        <v>4764</v>
      </c>
    </row>
    <row r="2020" spans="1:5" x14ac:dyDescent="0.25">
      <c r="A2020" s="61" t="s">
        <v>4765</v>
      </c>
      <c r="B2020" s="62" t="s">
        <v>4108</v>
      </c>
      <c r="C2020" s="63" t="s">
        <v>1037</v>
      </c>
      <c r="D2020" s="52" t="s">
        <v>1350</v>
      </c>
      <c r="E2020" s="64" t="s">
        <v>4765</v>
      </c>
    </row>
    <row r="2021" spans="1:5" x14ac:dyDescent="0.25">
      <c r="A2021" s="54" t="s">
        <v>4766</v>
      </c>
      <c r="B2021" s="55" t="s">
        <v>4108</v>
      </c>
      <c r="C2021" s="56" t="s">
        <v>1040</v>
      </c>
      <c r="D2021" s="57" t="s">
        <v>1350</v>
      </c>
      <c r="E2021" s="58" t="s">
        <v>4766</v>
      </c>
    </row>
    <row r="2022" spans="1:5" x14ac:dyDescent="0.25">
      <c r="A2022" s="61" t="s">
        <v>4767</v>
      </c>
      <c r="B2022" s="62" t="s">
        <v>4108</v>
      </c>
      <c r="C2022" s="63" t="s">
        <v>1037</v>
      </c>
      <c r="D2022" s="52" t="s">
        <v>1368</v>
      </c>
      <c r="E2022" s="64" t="s">
        <v>4767</v>
      </c>
    </row>
    <row r="2023" spans="1:5" x14ac:dyDescent="0.25">
      <c r="A2023" s="54" t="s">
        <v>4768</v>
      </c>
      <c r="B2023" s="55" t="s">
        <v>4108</v>
      </c>
      <c r="C2023" s="56" t="s">
        <v>1040</v>
      </c>
      <c r="D2023" s="57" t="s">
        <v>1368</v>
      </c>
      <c r="E2023" s="58" t="s">
        <v>4768</v>
      </c>
    </row>
    <row r="2024" spans="1:5" x14ac:dyDescent="0.25">
      <c r="A2024" s="61" t="s">
        <v>4769</v>
      </c>
      <c r="B2024" s="62" t="s">
        <v>4108</v>
      </c>
      <c r="C2024" s="63" t="s">
        <v>1037</v>
      </c>
      <c r="D2024" s="52" t="s">
        <v>1374</v>
      </c>
      <c r="E2024" s="64" t="s">
        <v>4769</v>
      </c>
    </row>
    <row r="2025" spans="1:5" x14ac:dyDescent="0.25">
      <c r="A2025" s="54" t="s">
        <v>4770</v>
      </c>
      <c r="B2025" s="55" t="s">
        <v>4108</v>
      </c>
      <c r="C2025" s="56" t="s">
        <v>1040</v>
      </c>
      <c r="D2025" s="57" t="s">
        <v>1374</v>
      </c>
      <c r="E2025" s="58" t="s">
        <v>4770</v>
      </c>
    </row>
    <row r="2026" spans="1:5" x14ac:dyDescent="0.25">
      <c r="A2026" s="61" t="s">
        <v>4771</v>
      </c>
      <c r="B2026" s="62" t="s">
        <v>4108</v>
      </c>
      <c r="C2026" s="63" t="s">
        <v>1037</v>
      </c>
      <c r="D2026" s="52" t="s">
        <v>1386</v>
      </c>
      <c r="E2026" s="64" t="s">
        <v>4771</v>
      </c>
    </row>
    <row r="2027" spans="1:5" x14ac:dyDescent="0.25">
      <c r="A2027" s="54" t="s">
        <v>4772</v>
      </c>
      <c r="B2027" s="55" t="s">
        <v>4108</v>
      </c>
      <c r="C2027" s="56" t="s">
        <v>1040</v>
      </c>
      <c r="D2027" s="57" t="s">
        <v>1386</v>
      </c>
      <c r="E2027" s="58" t="s">
        <v>4772</v>
      </c>
    </row>
    <row r="2028" spans="1:5" x14ac:dyDescent="0.25">
      <c r="A2028" s="61" t="s">
        <v>4773</v>
      </c>
      <c r="B2028" s="62" t="s">
        <v>4108</v>
      </c>
      <c r="C2028" s="63" t="s">
        <v>1037</v>
      </c>
      <c r="D2028" s="52" t="s">
        <v>1105</v>
      </c>
      <c r="E2028" s="64" t="s">
        <v>4773</v>
      </c>
    </row>
    <row r="2029" spans="1:5" x14ac:dyDescent="0.25">
      <c r="A2029" s="54" t="s">
        <v>4774</v>
      </c>
      <c r="B2029" s="55" t="s">
        <v>4108</v>
      </c>
      <c r="C2029" s="56" t="s">
        <v>1040</v>
      </c>
      <c r="D2029" s="57" t="s">
        <v>1105</v>
      </c>
      <c r="E2029" s="58" t="s">
        <v>4774</v>
      </c>
    </row>
    <row r="2030" spans="1:5" x14ac:dyDescent="0.25">
      <c r="A2030" s="61" t="s">
        <v>4775</v>
      </c>
      <c r="B2030" s="62" t="s">
        <v>4108</v>
      </c>
      <c r="C2030" s="63" t="s">
        <v>1037</v>
      </c>
      <c r="D2030" s="52" t="s">
        <v>1395</v>
      </c>
      <c r="E2030" s="64" t="s">
        <v>4775</v>
      </c>
    </row>
    <row r="2031" spans="1:5" x14ac:dyDescent="0.25">
      <c r="A2031" s="54" t="s">
        <v>4776</v>
      </c>
      <c r="B2031" s="55" t="s">
        <v>4108</v>
      </c>
      <c r="C2031" s="56" t="s">
        <v>1040</v>
      </c>
      <c r="D2031" s="57" t="s">
        <v>1395</v>
      </c>
      <c r="E2031" s="58" t="s">
        <v>4776</v>
      </c>
    </row>
    <row r="2032" spans="1:5" x14ac:dyDescent="0.25">
      <c r="A2032" s="61" t="s">
        <v>4777</v>
      </c>
      <c r="B2032" s="62" t="s">
        <v>4108</v>
      </c>
      <c r="C2032" s="63" t="s">
        <v>1037</v>
      </c>
      <c r="D2032" s="52" t="s">
        <v>1362</v>
      </c>
      <c r="E2032" s="64" t="s">
        <v>4777</v>
      </c>
    </row>
    <row r="2033" spans="1:5" x14ac:dyDescent="0.25">
      <c r="A2033" s="54" t="s">
        <v>4778</v>
      </c>
      <c r="B2033" s="55" t="s">
        <v>4108</v>
      </c>
      <c r="C2033" s="56" t="s">
        <v>1040</v>
      </c>
      <c r="D2033" s="57" t="s">
        <v>1362</v>
      </c>
      <c r="E2033" s="58" t="s">
        <v>4778</v>
      </c>
    </row>
    <row r="2034" spans="1:5" x14ac:dyDescent="0.25">
      <c r="A2034" s="61" t="s">
        <v>4779</v>
      </c>
      <c r="B2034" s="62" t="s">
        <v>4108</v>
      </c>
      <c r="C2034" s="63" t="s">
        <v>1037</v>
      </c>
      <c r="D2034" s="52" t="s">
        <v>1356</v>
      </c>
      <c r="E2034" s="64" t="s">
        <v>4779</v>
      </c>
    </row>
    <row r="2035" spans="1:5" x14ac:dyDescent="0.25">
      <c r="A2035" s="54" t="s">
        <v>4780</v>
      </c>
      <c r="B2035" s="55" t="s">
        <v>4108</v>
      </c>
      <c r="C2035" s="56" t="s">
        <v>1040</v>
      </c>
      <c r="D2035" s="57" t="s">
        <v>1356</v>
      </c>
      <c r="E2035" s="58" t="s">
        <v>4780</v>
      </c>
    </row>
    <row r="2036" spans="1:5" x14ac:dyDescent="0.25">
      <c r="A2036" s="61" t="s">
        <v>4781</v>
      </c>
      <c r="B2036" s="62" t="s">
        <v>4108</v>
      </c>
      <c r="C2036" s="63" t="s">
        <v>1037</v>
      </c>
      <c r="D2036" s="52" t="s">
        <v>1380</v>
      </c>
      <c r="E2036" s="64" t="s">
        <v>4781</v>
      </c>
    </row>
    <row r="2037" spans="1:5" x14ac:dyDescent="0.25">
      <c r="A2037" s="54" t="s">
        <v>4782</v>
      </c>
      <c r="B2037" s="55" t="s">
        <v>4108</v>
      </c>
      <c r="C2037" s="56" t="s">
        <v>1040</v>
      </c>
      <c r="D2037" s="57" t="s">
        <v>1380</v>
      </c>
      <c r="E2037" s="58" t="s">
        <v>4782</v>
      </c>
    </row>
    <row r="2038" spans="1:5" x14ac:dyDescent="0.25">
      <c r="A2038" s="61" t="s">
        <v>4783</v>
      </c>
      <c r="B2038" s="62" t="s">
        <v>4108</v>
      </c>
      <c r="C2038" s="63" t="s">
        <v>1037</v>
      </c>
      <c r="D2038" s="52" t="s">
        <v>1401</v>
      </c>
      <c r="E2038" s="64" t="s">
        <v>4783</v>
      </c>
    </row>
    <row r="2039" spans="1:5" x14ac:dyDescent="0.25">
      <c r="A2039" s="54" t="s">
        <v>4784</v>
      </c>
      <c r="B2039" s="55" t="s">
        <v>4108</v>
      </c>
      <c r="C2039" s="56" t="s">
        <v>1040</v>
      </c>
      <c r="D2039" s="57" t="s">
        <v>1401</v>
      </c>
      <c r="E2039" s="58" t="s">
        <v>4784</v>
      </c>
    </row>
    <row r="2040" spans="1:5" x14ac:dyDescent="0.25">
      <c r="A2040" s="61" t="s">
        <v>4785</v>
      </c>
      <c r="B2040" s="62" t="s">
        <v>4108</v>
      </c>
      <c r="C2040" s="63" t="s">
        <v>1037</v>
      </c>
      <c r="D2040" s="52" t="s">
        <v>1407</v>
      </c>
      <c r="E2040" s="64" t="s">
        <v>4785</v>
      </c>
    </row>
    <row r="2041" spans="1:5" x14ac:dyDescent="0.25">
      <c r="A2041" s="54" t="s">
        <v>4786</v>
      </c>
      <c r="B2041" s="55" t="s">
        <v>4108</v>
      </c>
      <c r="C2041" s="56" t="s">
        <v>1040</v>
      </c>
      <c r="D2041" s="57" t="s">
        <v>1407</v>
      </c>
      <c r="E2041" s="58" t="s">
        <v>4786</v>
      </c>
    </row>
    <row r="2042" spans="1:5" x14ac:dyDescent="0.25">
      <c r="A2042" s="61" t="s">
        <v>4787</v>
      </c>
      <c r="B2042" s="62" t="s">
        <v>4108</v>
      </c>
      <c r="C2042" s="63" t="s">
        <v>1037</v>
      </c>
      <c r="D2042" s="52" t="s">
        <v>1241</v>
      </c>
      <c r="E2042" s="64" t="s">
        <v>4787</v>
      </c>
    </row>
    <row r="2043" spans="1:5" x14ac:dyDescent="0.25">
      <c r="A2043" s="54" t="s">
        <v>4788</v>
      </c>
      <c r="B2043" s="55" t="s">
        <v>4108</v>
      </c>
      <c r="C2043" s="56" t="s">
        <v>1040</v>
      </c>
      <c r="D2043" s="57" t="s">
        <v>1241</v>
      </c>
      <c r="E2043" s="58" t="s">
        <v>4788</v>
      </c>
    </row>
    <row r="2044" spans="1:5" x14ac:dyDescent="0.25">
      <c r="A2044" s="61" t="s">
        <v>4789</v>
      </c>
      <c r="B2044" s="62" t="s">
        <v>4108</v>
      </c>
      <c r="C2044" s="63" t="s">
        <v>1037</v>
      </c>
      <c r="D2044" s="52" t="s">
        <v>1283</v>
      </c>
      <c r="E2044" s="64" t="s">
        <v>4789</v>
      </c>
    </row>
    <row r="2045" spans="1:5" x14ac:dyDescent="0.25">
      <c r="A2045" s="54" t="s">
        <v>4790</v>
      </c>
      <c r="B2045" s="55" t="s">
        <v>4108</v>
      </c>
      <c r="C2045" s="56" t="s">
        <v>1040</v>
      </c>
      <c r="D2045" s="57" t="s">
        <v>1283</v>
      </c>
      <c r="E2045" s="58" t="s">
        <v>4790</v>
      </c>
    </row>
    <row r="2046" spans="1:5" x14ac:dyDescent="0.25">
      <c r="A2046" s="61" t="s">
        <v>4791</v>
      </c>
      <c r="B2046" s="62" t="s">
        <v>4108</v>
      </c>
      <c r="C2046" s="63" t="s">
        <v>1037</v>
      </c>
      <c r="D2046" s="52" t="s">
        <v>1332</v>
      </c>
      <c r="E2046" s="64" t="s">
        <v>4791</v>
      </c>
    </row>
    <row r="2047" spans="1:5" x14ac:dyDescent="0.25">
      <c r="A2047" s="54" t="s">
        <v>4792</v>
      </c>
      <c r="B2047" s="55" t="s">
        <v>4108</v>
      </c>
      <c r="C2047" s="56" t="s">
        <v>1040</v>
      </c>
      <c r="D2047" s="57" t="s">
        <v>1332</v>
      </c>
      <c r="E2047" s="58" t="s">
        <v>4792</v>
      </c>
    </row>
    <row r="2048" spans="1:5" x14ac:dyDescent="0.25">
      <c r="A2048" s="61" t="s">
        <v>4793</v>
      </c>
      <c r="B2048" s="62" t="s">
        <v>4108</v>
      </c>
      <c r="C2048" s="63" t="s">
        <v>1037</v>
      </c>
      <c r="D2048" s="52" t="s">
        <v>1338</v>
      </c>
      <c r="E2048" s="64" t="s">
        <v>4793</v>
      </c>
    </row>
    <row r="2049" spans="1:5" x14ac:dyDescent="0.25">
      <c r="A2049" s="54" t="s">
        <v>4794</v>
      </c>
      <c r="B2049" s="55" t="s">
        <v>4108</v>
      </c>
      <c r="C2049" s="56" t="s">
        <v>1040</v>
      </c>
      <c r="D2049" s="57" t="s">
        <v>1338</v>
      </c>
      <c r="E2049" s="58" t="s">
        <v>4794</v>
      </c>
    </row>
    <row r="2050" spans="1:5" x14ac:dyDescent="0.25">
      <c r="A2050" s="61" t="s">
        <v>4795</v>
      </c>
      <c r="B2050" s="62" t="s">
        <v>4108</v>
      </c>
      <c r="C2050" s="63" t="s">
        <v>1037</v>
      </c>
      <c r="D2050" s="52" t="s">
        <v>1265</v>
      </c>
      <c r="E2050" s="64" t="s">
        <v>4795</v>
      </c>
    </row>
    <row r="2051" spans="1:5" x14ac:dyDescent="0.25">
      <c r="A2051" s="54" t="s">
        <v>4796</v>
      </c>
      <c r="B2051" s="55" t="s">
        <v>4108</v>
      </c>
      <c r="C2051" s="56" t="s">
        <v>1040</v>
      </c>
      <c r="D2051" s="57" t="s">
        <v>1265</v>
      </c>
      <c r="E2051" s="58" t="s">
        <v>4796</v>
      </c>
    </row>
    <row r="2052" spans="1:5" x14ac:dyDescent="0.25">
      <c r="A2052" s="61" t="s">
        <v>4797</v>
      </c>
      <c r="B2052" s="62" t="s">
        <v>4108</v>
      </c>
      <c r="C2052" s="63" t="s">
        <v>1037</v>
      </c>
      <c r="D2052" s="52" t="s">
        <v>4798</v>
      </c>
      <c r="E2052" s="64" t="s">
        <v>4797</v>
      </c>
    </row>
    <row r="2053" spans="1:5" x14ac:dyDescent="0.25">
      <c r="A2053" s="54" t="s">
        <v>4799</v>
      </c>
      <c r="B2053" s="55" t="s">
        <v>4108</v>
      </c>
      <c r="C2053" s="56" t="s">
        <v>1040</v>
      </c>
      <c r="D2053" s="57" t="s">
        <v>4798</v>
      </c>
      <c r="E2053" s="58" t="s">
        <v>4799</v>
      </c>
    </row>
    <row r="2054" spans="1:5" x14ac:dyDescent="0.25">
      <c r="A2054" s="61" t="s">
        <v>4800</v>
      </c>
      <c r="B2054" s="62" t="s">
        <v>4108</v>
      </c>
      <c r="C2054" s="63" t="s">
        <v>1037</v>
      </c>
      <c r="D2054" s="52" t="s">
        <v>4801</v>
      </c>
      <c r="E2054" s="64" t="s">
        <v>4800</v>
      </c>
    </row>
    <row r="2055" spans="1:5" x14ac:dyDescent="0.25">
      <c r="A2055" s="54" t="s">
        <v>4802</v>
      </c>
      <c r="B2055" s="55" t="s">
        <v>4108</v>
      </c>
      <c r="C2055" s="56" t="s">
        <v>1040</v>
      </c>
      <c r="D2055" s="57" t="s">
        <v>4801</v>
      </c>
      <c r="E2055" s="58" t="s">
        <v>4802</v>
      </c>
    </row>
    <row r="2056" spans="1:5" x14ac:dyDescent="0.25">
      <c r="A2056" s="61" t="s">
        <v>4803</v>
      </c>
      <c r="B2056" s="62" t="s">
        <v>4108</v>
      </c>
      <c r="C2056" s="63" t="s">
        <v>1037</v>
      </c>
      <c r="D2056" s="52" t="s">
        <v>4804</v>
      </c>
      <c r="E2056" s="64" t="s">
        <v>4803</v>
      </c>
    </row>
    <row r="2057" spans="1:5" x14ac:dyDescent="0.25">
      <c r="A2057" s="54" t="s">
        <v>4805</v>
      </c>
      <c r="B2057" s="55" t="s">
        <v>4108</v>
      </c>
      <c r="C2057" s="56" t="s">
        <v>1040</v>
      </c>
      <c r="D2057" s="57" t="s">
        <v>4804</v>
      </c>
      <c r="E2057" s="58" t="s">
        <v>4805</v>
      </c>
    </row>
    <row r="2058" spans="1:5" x14ac:dyDescent="0.25">
      <c r="A2058" s="44" t="s">
        <v>4806</v>
      </c>
      <c r="B2058" s="45" t="s">
        <v>4108</v>
      </c>
      <c r="C2058" s="46" t="s">
        <v>1034</v>
      </c>
      <c r="D2058" s="47" t="s">
        <v>4807</v>
      </c>
      <c r="E2058" s="48" t="s">
        <v>4806</v>
      </c>
    </row>
    <row r="2059" spans="1:5" x14ac:dyDescent="0.25">
      <c r="A2059" s="49" t="s">
        <v>4808</v>
      </c>
      <c r="B2059" s="50" t="s">
        <v>4108</v>
      </c>
      <c r="C2059" s="51" t="s">
        <v>1037</v>
      </c>
      <c r="D2059" s="52" t="s">
        <v>1430</v>
      </c>
      <c r="E2059" s="53" t="s">
        <v>4808</v>
      </c>
    </row>
    <row r="2060" spans="1:5" x14ac:dyDescent="0.25">
      <c r="A2060" s="54" t="s">
        <v>4809</v>
      </c>
      <c r="B2060" s="55" t="s">
        <v>4108</v>
      </c>
      <c r="C2060" s="56" t="s">
        <v>1040</v>
      </c>
      <c r="D2060" s="57" t="s">
        <v>1430</v>
      </c>
      <c r="E2060" s="58" t="s">
        <v>4809</v>
      </c>
    </row>
    <row r="2061" spans="1:5" x14ac:dyDescent="0.25">
      <c r="A2061" s="49" t="s">
        <v>4810</v>
      </c>
      <c r="B2061" s="50" t="s">
        <v>4108</v>
      </c>
      <c r="C2061" s="51" t="s">
        <v>1037</v>
      </c>
      <c r="D2061" s="52" t="s">
        <v>4811</v>
      </c>
      <c r="E2061" s="53" t="s">
        <v>4810</v>
      </c>
    </row>
    <row r="2062" spans="1:5" x14ac:dyDescent="0.25">
      <c r="A2062" s="54" t="s">
        <v>4812</v>
      </c>
      <c r="B2062" s="55" t="s">
        <v>4108</v>
      </c>
      <c r="C2062" s="56" t="s">
        <v>1040</v>
      </c>
      <c r="D2062" s="57" t="s">
        <v>4811</v>
      </c>
      <c r="E2062" s="58" t="s">
        <v>4812</v>
      </c>
    </row>
    <row r="2063" spans="1:5" x14ac:dyDescent="0.25">
      <c r="A2063" s="49" t="s">
        <v>4813</v>
      </c>
      <c r="B2063" s="50" t="s">
        <v>4108</v>
      </c>
      <c r="C2063" s="51" t="s">
        <v>1037</v>
      </c>
      <c r="D2063" s="52" t="s">
        <v>4814</v>
      </c>
      <c r="E2063" s="53" t="s">
        <v>4813</v>
      </c>
    </row>
    <row r="2064" spans="1:5" x14ac:dyDescent="0.25">
      <c r="A2064" s="54" t="s">
        <v>4815</v>
      </c>
      <c r="B2064" s="55" t="s">
        <v>4108</v>
      </c>
      <c r="C2064" s="56" t="s">
        <v>1040</v>
      </c>
      <c r="D2064" s="57" t="s">
        <v>4814</v>
      </c>
      <c r="E2064" s="58" t="s">
        <v>4815</v>
      </c>
    </row>
    <row r="2065" spans="1:5" x14ac:dyDescent="0.25">
      <c r="A2065" s="49" t="s">
        <v>4816</v>
      </c>
      <c r="B2065" s="50" t="s">
        <v>4108</v>
      </c>
      <c r="C2065" s="51" t="s">
        <v>1037</v>
      </c>
      <c r="D2065" s="52" t="s">
        <v>1445</v>
      </c>
      <c r="E2065" s="53" t="s">
        <v>4816</v>
      </c>
    </row>
    <row r="2066" spans="1:5" x14ac:dyDescent="0.25">
      <c r="A2066" s="54" t="s">
        <v>4817</v>
      </c>
      <c r="B2066" s="55" t="s">
        <v>4108</v>
      </c>
      <c r="C2066" s="56" t="s">
        <v>1040</v>
      </c>
      <c r="D2066" s="57" t="s">
        <v>1445</v>
      </c>
      <c r="E2066" s="58" t="s">
        <v>4817</v>
      </c>
    </row>
    <row r="2067" spans="1:5" x14ac:dyDescent="0.25">
      <c r="A2067" s="49" t="s">
        <v>4818</v>
      </c>
      <c r="B2067" s="50" t="s">
        <v>4108</v>
      </c>
      <c r="C2067" s="51" t="s">
        <v>1037</v>
      </c>
      <c r="D2067" s="52" t="s">
        <v>1451</v>
      </c>
      <c r="E2067" s="53" t="s">
        <v>4818</v>
      </c>
    </row>
    <row r="2068" spans="1:5" x14ac:dyDescent="0.25">
      <c r="A2068" s="54" t="s">
        <v>4819</v>
      </c>
      <c r="B2068" s="55" t="s">
        <v>4108</v>
      </c>
      <c r="C2068" s="56" t="s">
        <v>1040</v>
      </c>
      <c r="D2068" s="57" t="s">
        <v>1451</v>
      </c>
      <c r="E2068" s="58" t="s">
        <v>4819</v>
      </c>
    </row>
    <row r="2069" spans="1:5" x14ac:dyDescent="0.25">
      <c r="A2069" s="49" t="s">
        <v>4820</v>
      </c>
      <c r="B2069" s="50" t="s">
        <v>4108</v>
      </c>
      <c r="C2069" s="51" t="s">
        <v>1037</v>
      </c>
      <c r="D2069" s="52" t="s">
        <v>4821</v>
      </c>
      <c r="E2069" s="53" t="s">
        <v>4820</v>
      </c>
    </row>
    <row r="2070" spans="1:5" x14ac:dyDescent="0.25">
      <c r="A2070" s="54" t="s">
        <v>4822</v>
      </c>
      <c r="B2070" s="55" t="s">
        <v>4108</v>
      </c>
      <c r="C2070" s="56" t="s">
        <v>1040</v>
      </c>
      <c r="D2070" s="57" t="s">
        <v>4821</v>
      </c>
      <c r="E2070" s="58" t="s">
        <v>4822</v>
      </c>
    </row>
    <row r="2071" spans="1:5" x14ac:dyDescent="0.25">
      <c r="A2071" s="49" t="s">
        <v>4823</v>
      </c>
      <c r="B2071" s="50" t="s">
        <v>4108</v>
      </c>
      <c r="C2071" s="51" t="s">
        <v>1037</v>
      </c>
      <c r="D2071" s="52" t="s">
        <v>4824</v>
      </c>
      <c r="E2071" s="53" t="s">
        <v>4823</v>
      </c>
    </row>
    <row r="2072" spans="1:5" x14ac:dyDescent="0.25">
      <c r="A2072" s="54" t="s">
        <v>4825</v>
      </c>
      <c r="B2072" s="55" t="s">
        <v>4108</v>
      </c>
      <c r="C2072" s="56" t="s">
        <v>1040</v>
      </c>
      <c r="D2072" s="57" t="s">
        <v>4824</v>
      </c>
      <c r="E2072" s="58" t="s">
        <v>4825</v>
      </c>
    </row>
    <row r="2073" spans="1:5" x14ac:dyDescent="0.25">
      <c r="A2073" s="39" t="s">
        <v>4826</v>
      </c>
      <c r="B2073" s="40" t="s">
        <v>4108</v>
      </c>
      <c r="C2073" s="41" t="s">
        <v>1031</v>
      </c>
      <c r="D2073" s="42" t="s">
        <v>1466</v>
      </c>
      <c r="E2073" s="43" t="s">
        <v>4826</v>
      </c>
    </row>
    <row r="2074" spans="1:5" x14ac:dyDescent="0.25">
      <c r="A2074" s="44" t="s">
        <v>4827</v>
      </c>
      <c r="B2074" s="45" t="s">
        <v>4108</v>
      </c>
      <c r="C2074" s="46" t="s">
        <v>1034</v>
      </c>
      <c r="D2074" s="47" t="s">
        <v>1466</v>
      </c>
      <c r="E2074" s="48" t="s">
        <v>4827</v>
      </c>
    </row>
    <row r="2075" spans="1:5" x14ac:dyDescent="0.25">
      <c r="A2075" s="49" t="s">
        <v>4828</v>
      </c>
      <c r="B2075" s="50" t="s">
        <v>4108</v>
      </c>
      <c r="C2075" s="51" t="s">
        <v>1037</v>
      </c>
      <c r="D2075" s="52" t="s">
        <v>4829</v>
      </c>
      <c r="E2075" s="53" t="s">
        <v>4828</v>
      </c>
    </row>
    <row r="2076" spans="1:5" x14ac:dyDescent="0.25">
      <c r="A2076" s="54" t="s">
        <v>4830</v>
      </c>
      <c r="B2076" s="55" t="s">
        <v>4108</v>
      </c>
      <c r="C2076" s="56" t="s">
        <v>1040</v>
      </c>
      <c r="D2076" s="57" t="s">
        <v>4831</v>
      </c>
      <c r="E2076" s="58" t="s">
        <v>4830</v>
      </c>
    </row>
    <row r="2077" spans="1:5" x14ac:dyDescent="0.25">
      <c r="A2077" s="54" t="s">
        <v>4832</v>
      </c>
      <c r="B2077" s="55" t="s">
        <v>4108</v>
      </c>
      <c r="C2077" s="56" t="s">
        <v>1040</v>
      </c>
      <c r="D2077" s="57" t="s">
        <v>4833</v>
      </c>
      <c r="E2077" s="58" t="s">
        <v>4832</v>
      </c>
    </row>
    <row r="2078" spans="1:5" x14ac:dyDescent="0.25">
      <c r="A2078" s="39" t="s">
        <v>4834</v>
      </c>
      <c r="B2078" s="40" t="s">
        <v>4108</v>
      </c>
      <c r="C2078" s="41" t="s">
        <v>1031</v>
      </c>
      <c r="D2078" s="42" t="s">
        <v>4835</v>
      </c>
      <c r="E2078" s="43" t="s">
        <v>4834</v>
      </c>
    </row>
    <row r="2079" spans="1:5" x14ac:dyDescent="0.25">
      <c r="A2079" s="44" t="s">
        <v>4836</v>
      </c>
      <c r="B2079" s="45" t="s">
        <v>4108</v>
      </c>
      <c r="C2079" s="46" t="s">
        <v>1034</v>
      </c>
      <c r="D2079" s="47" t="s">
        <v>4837</v>
      </c>
      <c r="E2079" s="48" t="s">
        <v>4836</v>
      </c>
    </row>
    <row r="2080" spans="1:5" x14ac:dyDescent="0.25">
      <c r="A2080" s="49" t="s">
        <v>4838</v>
      </c>
      <c r="B2080" s="50" t="s">
        <v>4108</v>
      </c>
      <c r="C2080" s="51" t="s">
        <v>1037</v>
      </c>
      <c r="D2080" s="52" t="s">
        <v>4839</v>
      </c>
      <c r="E2080" s="53" t="s">
        <v>4838</v>
      </c>
    </row>
    <row r="2081" spans="1:5" x14ac:dyDescent="0.25">
      <c r="A2081" s="54" t="s">
        <v>4840</v>
      </c>
      <c r="B2081" s="55" t="s">
        <v>4108</v>
      </c>
      <c r="C2081" s="56" t="s">
        <v>1040</v>
      </c>
      <c r="D2081" s="57" t="s">
        <v>4841</v>
      </c>
      <c r="E2081" s="58" t="s">
        <v>4840</v>
      </c>
    </row>
    <row r="2082" spans="1:5" x14ac:dyDescent="0.25">
      <c r="A2082" s="54" t="s">
        <v>4842</v>
      </c>
      <c r="B2082" s="55" t="s">
        <v>4108</v>
      </c>
      <c r="C2082" s="56" t="s">
        <v>1040</v>
      </c>
      <c r="D2082" s="57" t="s">
        <v>4843</v>
      </c>
      <c r="E2082" s="58" t="s">
        <v>4842</v>
      </c>
    </row>
    <row r="2083" spans="1:5" x14ac:dyDescent="0.25">
      <c r="A2083" s="44" t="s">
        <v>4844</v>
      </c>
      <c r="B2083" s="45" t="s">
        <v>4108</v>
      </c>
      <c r="C2083" s="46" t="s">
        <v>1034</v>
      </c>
      <c r="D2083" s="47" t="s">
        <v>4845</v>
      </c>
      <c r="E2083" s="48" t="s">
        <v>4844</v>
      </c>
    </row>
    <row r="2084" spans="1:5" x14ac:dyDescent="0.25">
      <c r="A2084" s="49" t="s">
        <v>4846</v>
      </c>
      <c r="B2084" s="50" t="s">
        <v>4108</v>
      </c>
      <c r="C2084" s="51" t="s">
        <v>1037</v>
      </c>
      <c r="D2084" s="52" t="s">
        <v>4847</v>
      </c>
      <c r="E2084" s="53" t="s">
        <v>4846</v>
      </c>
    </row>
    <row r="2085" spans="1:5" x14ac:dyDescent="0.25">
      <c r="A2085" s="54" t="s">
        <v>4848</v>
      </c>
      <c r="B2085" s="55" t="s">
        <v>4108</v>
      </c>
      <c r="C2085" s="56" t="s">
        <v>1040</v>
      </c>
      <c r="D2085" s="57" t="s">
        <v>4849</v>
      </c>
      <c r="E2085" s="58" t="s">
        <v>4848</v>
      </c>
    </row>
    <row r="2086" spans="1:5" x14ac:dyDescent="0.25">
      <c r="A2086" s="54" t="s">
        <v>4850</v>
      </c>
      <c r="B2086" s="55" t="s">
        <v>4108</v>
      </c>
      <c r="C2086" s="56" t="s">
        <v>1040</v>
      </c>
      <c r="D2086" s="57" t="s">
        <v>4851</v>
      </c>
      <c r="E2086" s="58" t="s">
        <v>4850</v>
      </c>
    </row>
    <row r="2087" spans="1:5" x14ac:dyDescent="0.25">
      <c r="A2087" s="49" t="s">
        <v>4852</v>
      </c>
      <c r="B2087" s="50" t="s">
        <v>4108</v>
      </c>
      <c r="C2087" s="51" t="s">
        <v>1037</v>
      </c>
      <c r="D2087" s="52" t="s">
        <v>4853</v>
      </c>
      <c r="E2087" s="53" t="s">
        <v>4852</v>
      </c>
    </row>
    <row r="2088" spans="1:5" x14ac:dyDescent="0.25">
      <c r="A2088" s="54" t="s">
        <v>4854</v>
      </c>
      <c r="B2088" s="55" t="s">
        <v>4108</v>
      </c>
      <c r="C2088" s="56" t="s">
        <v>1040</v>
      </c>
      <c r="D2088" s="57" t="s">
        <v>4855</v>
      </c>
      <c r="E2088" s="58" t="s">
        <v>4854</v>
      </c>
    </row>
    <row r="2089" spans="1:5" x14ac:dyDescent="0.25">
      <c r="A2089" s="54" t="s">
        <v>4856</v>
      </c>
      <c r="B2089" s="55" t="s">
        <v>4108</v>
      </c>
      <c r="C2089" s="56" t="s">
        <v>1040</v>
      </c>
      <c r="D2089" s="57" t="s">
        <v>4857</v>
      </c>
      <c r="E2089" s="58" t="s">
        <v>4856</v>
      </c>
    </row>
    <row r="2090" spans="1:5" x14ac:dyDescent="0.25">
      <c r="A2090" s="44" t="s">
        <v>4858</v>
      </c>
      <c r="B2090" s="45" t="s">
        <v>4108</v>
      </c>
      <c r="C2090" s="46" t="s">
        <v>1034</v>
      </c>
      <c r="D2090" s="47" t="s">
        <v>4859</v>
      </c>
      <c r="E2090" s="48" t="s">
        <v>4858</v>
      </c>
    </row>
    <row r="2091" spans="1:5" x14ac:dyDescent="0.25">
      <c r="A2091" s="49" t="s">
        <v>4860</v>
      </c>
      <c r="B2091" s="50" t="s">
        <v>4108</v>
      </c>
      <c r="C2091" s="51" t="s">
        <v>1037</v>
      </c>
      <c r="D2091" s="52" t="s">
        <v>4861</v>
      </c>
      <c r="E2091" s="53" t="s">
        <v>4860</v>
      </c>
    </row>
    <row r="2092" spans="1:5" x14ac:dyDescent="0.25">
      <c r="A2092" s="54" t="s">
        <v>4862</v>
      </c>
      <c r="B2092" s="55" t="s">
        <v>4108</v>
      </c>
      <c r="C2092" s="56" t="s">
        <v>1040</v>
      </c>
      <c r="D2092" s="57" t="s">
        <v>4863</v>
      </c>
      <c r="E2092" s="58" t="s">
        <v>4862</v>
      </c>
    </row>
    <row r="2093" spans="1:5" x14ac:dyDescent="0.25">
      <c r="A2093" s="54" t="s">
        <v>4864</v>
      </c>
      <c r="B2093" s="55" t="s">
        <v>4108</v>
      </c>
      <c r="C2093" s="56" t="s">
        <v>1040</v>
      </c>
      <c r="D2093" s="57" t="s">
        <v>4865</v>
      </c>
      <c r="E2093" s="58" t="s">
        <v>4864</v>
      </c>
    </row>
    <row r="2094" spans="1:5" x14ac:dyDescent="0.25">
      <c r="A2094" s="54" t="s">
        <v>4866</v>
      </c>
      <c r="B2094" s="55" t="s">
        <v>4108</v>
      </c>
      <c r="C2094" s="56" t="s">
        <v>1040</v>
      </c>
      <c r="D2094" s="57" t="s">
        <v>4867</v>
      </c>
      <c r="E2094" s="58" t="s">
        <v>4866</v>
      </c>
    </row>
    <row r="2095" spans="1:5" x14ac:dyDescent="0.25">
      <c r="A2095" s="54" t="s">
        <v>4868</v>
      </c>
      <c r="B2095" s="55" t="s">
        <v>4108</v>
      </c>
      <c r="C2095" s="56" t="s">
        <v>1040</v>
      </c>
      <c r="D2095" s="57" t="s">
        <v>4869</v>
      </c>
      <c r="E2095" s="58" t="s">
        <v>4868</v>
      </c>
    </row>
    <row r="2096" spans="1:5" x14ac:dyDescent="0.25">
      <c r="A2096" s="54" t="s">
        <v>4870</v>
      </c>
      <c r="B2096" s="55" t="s">
        <v>4108</v>
      </c>
      <c r="C2096" s="56" t="s">
        <v>1040</v>
      </c>
      <c r="D2096" s="57" t="s">
        <v>4871</v>
      </c>
      <c r="E2096" s="58" t="s">
        <v>4870</v>
      </c>
    </row>
    <row r="2097" spans="1:5" x14ac:dyDescent="0.25">
      <c r="A2097" s="54" t="s">
        <v>4872</v>
      </c>
      <c r="B2097" s="55" t="s">
        <v>4108</v>
      </c>
      <c r="C2097" s="56" t="s">
        <v>1040</v>
      </c>
      <c r="D2097" s="57" t="s">
        <v>4873</v>
      </c>
      <c r="E2097" s="58" t="s">
        <v>4872</v>
      </c>
    </row>
    <row r="2098" spans="1:5" x14ac:dyDescent="0.25">
      <c r="A2098" s="54" t="s">
        <v>4874</v>
      </c>
      <c r="B2098" s="55" t="s">
        <v>4108</v>
      </c>
      <c r="C2098" s="56" t="s">
        <v>1040</v>
      </c>
      <c r="D2098" s="57" t="s">
        <v>4875</v>
      </c>
      <c r="E2098" s="58" t="s">
        <v>4874</v>
      </c>
    </row>
    <row r="2099" spans="1:5" x14ac:dyDescent="0.25">
      <c r="A2099" s="54" t="s">
        <v>4876</v>
      </c>
      <c r="B2099" s="55" t="s">
        <v>4108</v>
      </c>
      <c r="C2099" s="56" t="s">
        <v>1040</v>
      </c>
      <c r="D2099" s="57" t="s">
        <v>4877</v>
      </c>
      <c r="E2099" s="58" t="s">
        <v>4876</v>
      </c>
    </row>
    <row r="2100" spans="1:5" x14ac:dyDescent="0.25">
      <c r="A2100" s="54" t="s">
        <v>4878</v>
      </c>
      <c r="B2100" s="55" t="s">
        <v>4108</v>
      </c>
      <c r="C2100" s="56" t="s">
        <v>1040</v>
      </c>
      <c r="D2100" s="57" t="s">
        <v>4879</v>
      </c>
      <c r="E2100" s="58" t="s">
        <v>4878</v>
      </c>
    </row>
    <row r="2101" spans="1:5" x14ac:dyDescent="0.25">
      <c r="A2101" s="54" t="s">
        <v>4880</v>
      </c>
      <c r="B2101" s="55" t="s">
        <v>4108</v>
      </c>
      <c r="C2101" s="56" t="s">
        <v>1040</v>
      </c>
      <c r="D2101" s="57" t="s">
        <v>4881</v>
      </c>
      <c r="E2101" s="58" t="s">
        <v>4880</v>
      </c>
    </row>
    <row r="2102" spans="1:5" x14ac:dyDescent="0.25">
      <c r="A2102" s="54" t="s">
        <v>4882</v>
      </c>
      <c r="B2102" s="55" t="s">
        <v>4108</v>
      </c>
      <c r="C2102" s="56" t="s">
        <v>1040</v>
      </c>
      <c r="D2102" s="57" t="s">
        <v>4883</v>
      </c>
      <c r="E2102" s="58" t="s">
        <v>4882</v>
      </c>
    </row>
    <row r="2103" spans="1:5" x14ac:dyDescent="0.25">
      <c r="A2103" s="54" t="s">
        <v>4884</v>
      </c>
      <c r="B2103" s="55" t="s">
        <v>4108</v>
      </c>
      <c r="C2103" s="56" t="s">
        <v>1040</v>
      </c>
      <c r="D2103" s="57" t="s">
        <v>4885</v>
      </c>
      <c r="E2103" s="58" t="s">
        <v>4884</v>
      </c>
    </row>
    <row r="2104" spans="1:5" ht="24" x14ac:dyDescent="0.25">
      <c r="A2104" s="54" t="s">
        <v>4886</v>
      </c>
      <c r="B2104" s="55" t="s">
        <v>4108</v>
      </c>
      <c r="C2104" s="56" t="s">
        <v>1040</v>
      </c>
      <c r="D2104" s="57" t="s">
        <v>4887</v>
      </c>
      <c r="E2104" s="58" t="s">
        <v>4886</v>
      </c>
    </row>
    <row r="2105" spans="1:5" x14ac:dyDescent="0.25">
      <c r="A2105" s="54" t="s">
        <v>4888</v>
      </c>
      <c r="B2105" s="55" t="s">
        <v>4108</v>
      </c>
      <c r="C2105" s="56" t="s">
        <v>1040</v>
      </c>
      <c r="D2105" s="57" t="s">
        <v>4889</v>
      </c>
      <c r="E2105" s="58" t="s">
        <v>4888</v>
      </c>
    </row>
    <row r="2106" spans="1:5" x14ac:dyDescent="0.25">
      <c r="A2106" s="49" t="s">
        <v>4890</v>
      </c>
      <c r="B2106" s="50" t="s">
        <v>4108</v>
      </c>
      <c r="C2106" s="51" t="s">
        <v>1037</v>
      </c>
      <c r="D2106" s="52" t="s">
        <v>4891</v>
      </c>
      <c r="E2106" s="53" t="s">
        <v>4890</v>
      </c>
    </row>
    <row r="2107" spans="1:5" x14ac:dyDescent="0.25">
      <c r="A2107" s="54" t="s">
        <v>4892</v>
      </c>
      <c r="B2107" s="55" t="s">
        <v>4108</v>
      </c>
      <c r="C2107" s="56" t="s">
        <v>1040</v>
      </c>
      <c r="D2107" s="57" t="s">
        <v>4893</v>
      </c>
      <c r="E2107" s="58" t="s">
        <v>4892</v>
      </c>
    </row>
    <row r="2108" spans="1:5" x14ac:dyDescent="0.25">
      <c r="A2108" s="54" t="s">
        <v>4894</v>
      </c>
      <c r="B2108" s="55" t="s">
        <v>4108</v>
      </c>
      <c r="C2108" s="56" t="s">
        <v>1040</v>
      </c>
      <c r="D2108" s="57" t="s">
        <v>4895</v>
      </c>
      <c r="E2108" s="58" t="s">
        <v>4894</v>
      </c>
    </row>
    <row r="2109" spans="1:5" x14ac:dyDescent="0.25">
      <c r="A2109" s="54" t="s">
        <v>4896</v>
      </c>
      <c r="B2109" s="55" t="s">
        <v>4108</v>
      </c>
      <c r="C2109" s="56" t="s">
        <v>1040</v>
      </c>
      <c r="D2109" s="57" t="s">
        <v>4897</v>
      </c>
      <c r="E2109" s="58" t="s">
        <v>4896</v>
      </c>
    </row>
    <row r="2110" spans="1:5" x14ac:dyDescent="0.25">
      <c r="A2110" s="54" t="s">
        <v>4898</v>
      </c>
      <c r="B2110" s="55" t="s">
        <v>4108</v>
      </c>
      <c r="C2110" s="56" t="s">
        <v>1040</v>
      </c>
      <c r="D2110" s="57" t="s">
        <v>4899</v>
      </c>
      <c r="E2110" s="58" t="s">
        <v>4898</v>
      </c>
    </row>
    <row r="2111" spans="1:5" x14ac:dyDescent="0.25">
      <c r="A2111" s="54" t="s">
        <v>4900</v>
      </c>
      <c r="B2111" s="55" t="s">
        <v>4108</v>
      </c>
      <c r="C2111" s="56" t="s">
        <v>1040</v>
      </c>
      <c r="D2111" s="57" t="s">
        <v>4901</v>
      </c>
      <c r="E2111" s="58" t="s">
        <v>4900</v>
      </c>
    </row>
    <row r="2112" spans="1:5" x14ac:dyDescent="0.25">
      <c r="A2112" s="54" t="s">
        <v>4902</v>
      </c>
      <c r="B2112" s="55" t="s">
        <v>4108</v>
      </c>
      <c r="C2112" s="56" t="s">
        <v>1040</v>
      </c>
      <c r="D2112" s="57" t="s">
        <v>4903</v>
      </c>
      <c r="E2112" s="58" t="s">
        <v>4902</v>
      </c>
    </row>
    <row r="2113" spans="1:5" x14ac:dyDescent="0.25">
      <c r="A2113" s="54" t="s">
        <v>4904</v>
      </c>
      <c r="B2113" s="55" t="s">
        <v>4108</v>
      </c>
      <c r="C2113" s="56" t="s">
        <v>1040</v>
      </c>
      <c r="D2113" s="57" t="s">
        <v>4905</v>
      </c>
      <c r="E2113" s="58" t="s">
        <v>4904</v>
      </c>
    </row>
    <row r="2114" spans="1:5" x14ac:dyDescent="0.25">
      <c r="A2114" s="54" t="s">
        <v>4906</v>
      </c>
      <c r="B2114" s="55" t="s">
        <v>4108</v>
      </c>
      <c r="C2114" s="56" t="s">
        <v>1040</v>
      </c>
      <c r="D2114" s="57" t="s">
        <v>4907</v>
      </c>
      <c r="E2114" s="58" t="s">
        <v>4906</v>
      </c>
    </row>
    <row r="2115" spans="1:5" ht="24" x14ac:dyDescent="0.25">
      <c r="A2115" s="54" t="s">
        <v>4908</v>
      </c>
      <c r="B2115" s="55" t="s">
        <v>4108</v>
      </c>
      <c r="C2115" s="56" t="s">
        <v>1040</v>
      </c>
      <c r="D2115" s="57" t="s">
        <v>4909</v>
      </c>
      <c r="E2115" s="58" t="s">
        <v>4908</v>
      </c>
    </row>
    <row r="2116" spans="1:5" x14ac:dyDescent="0.25">
      <c r="A2116" s="54" t="s">
        <v>4910</v>
      </c>
      <c r="B2116" s="55" t="s">
        <v>4108</v>
      </c>
      <c r="C2116" s="56" t="s">
        <v>1040</v>
      </c>
      <c r="D2116" s="57" t="s">
        <v>4911</v>
      </c>
      <c r="E2116" s="58" t="s">
        <v>4910</v>
      </c>
    </row>
    <row r="2117" spans="1:5" x14ac:dyDescent="0.25">
      <c r="A2117" s="54" t="s">
        <v>4912</v>
      </c>
      <c r="B2117" s="55" t="s">
        <v>4108</v>
      </c>
      <c r="C2117" s="56" t="s">
        <v>1040</v>
      </c>
      <c r="D2117" s="57" t="s">
        <v>4913</v>
      </c>
      <c r="E2117" s="58" t="s">
        <v>4912</v>
      </c>
    </row>
    <row r="2118" spans="1:5" x14ac:dyDescent="0.25">
      <c r="A2118" s="54" t="s">
        <v>4914</v>
      </c>
      <c r="B2118" s="55" t="s">
        <v>4108</v>
      </c>
      <c r="C2118" s="56" t="s">
        <v>1040</v>
      </c>
      <c r="D2118" s="57" t="s">
        <v>4915</v>
      </c>
      <c r="E2118" s="58" t="s">
        <v>4914</v>
      </c>
    </row>
    <row r="2119" spans="1:5" x14ac:dyDescent="0.25">
      <c r="A2119" s="54" t="s">
        <v>4916</v>
      </c>
      <c r="B2119" s="55" t="s">
        <v>4108</v>
      </c>
      <c r="C2119" s="56" t="s">
        <v>1040</v>
      </c>
      <c r="D2119" s="57" t="s">
        <v>4917</v>
      </c>
      <c r="E2119" s="58" t="s">
        <v>4916</v>
      </c>
    </row>
    <row r="2120" spans="1:5" x14ac:dyDescent="0.25">
      <c r="A2120" s="54" t="s">
        <v>4918</v>
      </c>
      <c r="B2120" s="55" t="s">
        <v>4108</v>
      </c>
      <c r="C2120" s="56" t="s">
        <v>1040</v>
      </c>
      <c r="D2120" s="57" t="s">
        <v>4919</v>
      </c>
      <c r="E2120" s="58" t="s">
        <v>4918</v>
      </c>
    </row>
    <row r="2121" spans="1:5" x14ac:dyDescent="0.25">
      <c r="A2121" s="54" t="s">
        <v>4920</v>
      </c>
      <c r="B2121" s="55" t="s">
        <v>4108</v>
      </c>
      <c r="C2121" s="56" t="s">
        <v>1040</v>
      </c>
      <c r="D2121" s="57" t="s">
        <v>4921</v>
      </c>
      <c r="E2121" s="58" t="s">
        <v>4920</v>
      </c>
    </row>
    <row r="2122" spans="1:5" x14ac:dyDescent="0.25">
      <c r="A2122" s="54" t="s">
        <v>4922</v>
      </c>
      <c r="B2122" s="55" t="s">
        <v>4108</v>
      </c>
      <c r="C2122" s="56" t="s">
        <v>1040</v>
      </c>
      <c r="D2122" s="57" t="s">
        <v>4923</v>
      </c>
      <c r="E2122" s="58" t="s">
        <v>4922</v>
      </c>
    </row>
    <row r="2123" spans="1:5" x14ac:dyDescent="0.25">
      <c r="A2123" s="54" t="s">
        <v>4924</v>
      </c>
      <c r="B2123" s="55" t="s">
        <v>4108</v>
      </c>
      <c r="C2123" s="56" t="s">
        <v>1040</v>
      </c>
      <c r="D2123" s="57" t="s">
        <v>4925</v>
      </c>
      <c r="E2123" s="58" t="s">
        <v>4924</v>
      </c>
    </row>
    <row r="2124" spans="1:5" x14ac:dyDescent="0.25">
      <c r="A2124" s="54" t="s">
        <v>4926</v>
      </c>
      <c r="B2124" s="55" t="s">
        <v>4108</v>
      </c>
      <c r="C2124" s="56" t="s">
        <v>1040</v>
      </c>
      <c r="D2124" s="57" t="s">
        <v>4927</v>
      </c>
      <c r="E2124" s="58" t="s">
        <v>4926</v>
      </c>
    </row>
    <row r="2125" spans="1:5" x14ac:dyDescent="0.25">
      <c r="A2125" s="54" t="s">
        <v>4928</v>
      </c>
      <c r="B2125" s="55" t="s">
        <v>4108</v>
      </c>
      <c r="C2125" s="56" t="s">
        <v>1040</v>
      </c>
      <c r="D2125" s="57" t="s">
        <v>4929</v>
      </c>
      <c r="E2125" s="58" t="s">
        <v>4928</v>
      </c>
    </row>
    <row r="2126" spans="1:5" x14ac:dyDescent="0.25">
      <c r="A2126" s="54" t="s">
        <v>4930</v>
      </c>
      <c r="B2126" s="55" t="s">
        <v>4108</v>
      </c>
      <c r="C2126" s="56" t="s">
        <v>1040</v>
      </c>
      <c r="D2126" s="57" t="s">
        <v>4931</v>
      </c>
      <c r="E2126" s="58" t="s">
        <v>4930</v>
      </c>
    </row>
    <row r="2127" spans="1:5" x14ac:dyDescent="0.25">
      <c r="A2127" s="54" t="s">
        <v>4932</v>
      </c>
      <c r="B2127" s="55" t="s">
        <v>4108</v>
      </c>
      <c r="C2127" s="56" t="s">
        <v>1040</v>
      </c>
      <c r="D2127" s="57" t="s">
        <v>4933</v>
      </c>
      <c r="E2127" s="58" t="s">
        <v>4932</v>
      </c>
    </row>
    <row r="2128" spans="1:5" x14ac:dyDescent="0.25">
      <c r="A2128" s="49" t="s">
        <v>4934</v>
      </c>
      <c r="B2128" s="50" t="s">
        <v>4108</v>
      </c>
      <c r="C2128" s="51" t="s">
        <v>1037</v>
      </c>
      <c r="D2128" s="52" t="s">
        <v>4935</v>
      </c>
      <c r="E2128" s="53" t="s">
        <v>4934</v>
      </c>
    </row>
    <row r="2129" spans="1:5" x14ac:dyDescent="0.25">
      <c r="A2129" s="54" t="s">
        <v>4936</v>
      </c>
      <c r="B2129" s="55" t="s">
        <v>4108</v>
      </c>
      <c r="C2129" s="56" t="s">
        <v>1040</v>
      </c>
      <c r="D2129" s="57" t="s">
        <v>4937</v>
      </c>
      <c r="E2129" s="58" t="s">
        <v>4936</v>
      </c>
    </row>
    <row r="2130" spans="1:5" x14ac:dyDescent="0.25">
      <c r="A2130" s="54" t="s">
        <v>4938</v>
      </c>
      <c r="B2130" s="55" t="s">
        <v>4108</v>
      </c>
      <c r="C2130" s="56" t="s">
        <v>1040</v>
      </c>
      <c r="D2130" s="57" t="s">
        <v>4939</v>
      </c>
      <c r="E2130" s="58" t="s">
        <v>4938</v>
      </c>
    </row>
    <row r="2131" spans="1:5" x14ac:dyDescent="0.25">
      <c r="A2131" s="54" t="s">
        <v>4940</v>
      </c>
      <c r="B2131" s="55" t="s">
        <v>4108</v>
      </c>
      <c r="C2131" s="56" t="s">
        <v>1040</v>
      </c>
      <c r="D2131" s="57" t="s">
        <v>4941</v>
      </c>
      <c r="E2131" s="58" t="s">
        <v>4940</v>
      </c>
    </row>
    <row r="2132" spans="1:5" x14ac:dyDescent="0.25">
      <c r="A2132" s="49" t="s">
        <v>4942</v>
      </c>
      <c r="B2132" s="50" t="s">
        <v>4108</v>
      </c>
      <c r="C2132" s="51" t="s">
        <v>1037</v>
      </c>
      <c r="D2132" s="52" t="s">
        <v>4943</v>
      </c>
      <c r="E2132" s="53" t="s">
        <v>4942</v>
      </c>
    </row>
    <row r="2133" spans="1:5" x14ac:dyDescent="0.25">
      <c r="A2133" s="54" t="s">
        <v>4944</v>
      </c>
      <c r="B2133" s="55" t="s">
        <v>4108</v>
      </c>
      <c r="C2133" s="56" t="s">
        <v>1040</v>
      </c>
      <c r="D2133" s="57" t="s">
        <v>4945</v>
      </c>
      <c r="E2133" s="58" t="s">
        <v>4944</v>
      </c>
    </row>
    <row r="2134" spans="1:5" x14ac:dyDescent="0.25">
      <c r="A2134" s="54" t="s">
        <v>4946</v>
      </c>
      <c r="B2134" s="55" t="s">
        <v>4108</v>
      </c>
      <c r="C2134" s="56" t="s">
        <v>1040</v>
      </c>
      <c r="D2134" s="57" t="s">
        <v>4947</v>
      </c>
      <c r="E2134" s="58" t="s">
        <v>4946</v>
      </c>
    </row>
    <row r="2135" spans="1:5" x14ac:dyDescent="0.25">
      <c r="A2135" s="54" t="s">
        <v>4948</v>
      </c>
      <c r="B2135" s="55" t="s">
        <v>4108</v>
      </c>
      <c r="C2135" s="56" t="s">
        <v>1040</v>
      </c>
      <c r="D2135" s="57" t="s">
        <v>4949</v>
      </c>
      <c r="E2135" s="58" t="s">
        <v>4948</v>
      </c>
    </row>
    <row r="2136" spans="1:5" x14ac:dyDescent="0.25">
      <c r="A2136" s="54" t="s">
        <v>4950</v>
      </c>
      <c r="B2136" s="55" t="s">
        <v>4108</v>
      </c>
      <c r="C2136" s="56" t="s">
        <v>1040</v>
      </c>
      <c r="D2136" s="57" t="s">
        <v>4951</v>
      </c>
      <c r="E2136" s="58" t="s">
        <v>4950</v>
      </c>
    </row>
    <row r="2137" spans="1:5" x14ac:dyDescent="0.25">
      <c r="A2137" s="49" t="s">
        <v>4952</v>
      </c>
      <c r="B2137" s="50" t="s">
        <v>4108</v>
      </c>
      <c r="C2137" s="51" t="s">
        <v>1037</v>
      </c>
      <c r="D2137" s="52" t="s">
        <v>4953</v>
      </c>
      <c r="E2137" s="53" t="s">
        <v>4952</v>
      </c>
    </row>
    <row r="2138" spans="1:5" x14ac:dyDescent="0.25">
      <c r="A2138" s="54" t="s">
        <v>4954</v>
      </c>
      <c r="B2138" s="55" t="s">
        <v>4108</v>
      </c>
      <c r="C2138" s="56" t="s">
        <v>1040</v>
      </c>
      <c r="D2138" s="57" t="s">
        <v>4953</v>
      </c>
      <c r="E2138" s="58" t="s">
        <v>4954</v>
      </c>
    </row>
    <row r="2139" spans="1:5" x14ac:dyDescent="0.25">
      <c r="A2139" s="44" t="s">
        <v>4955</v>
      </c>
      <c r="B2139" s="45" t="s">
        <v>4108</v>
      </c>
      <c r="C2139" s="46" t="s">
        <v>1034</v>
      </c>
      <c r="D2139" s="47" t="s">
        <v>4956</v>
      </c>
      <c r="E2139" s="48" t="s">
        <v>4955</v>
      </c>
    </row>
    <row r="2140" spans="1:5" x14ac:dyDescent="0.25">
      <c r="A2140" s="49" t="s">
        <v>4957</v>
      </c>
      <c r="B2140" s="50" t="s">
        <v>4108</v>
      </c>
      <c r="C2140" s="51" t="s">
        <v>1037</v>
      </c>
      <c r="D2140" s="52" t="s">
        <v>4958</v>
      </c>
      <c r="E2140" s="53" t="s">
        <v>4957</v>
      </c>
    </row>
    <row r="2141" spans="1:5" x14ac:dyDescent="0.25">
      <c r="A2141" s="54" t="s">
        <v>4959</v>
      </c>
      <c r="B2141" s="50" t="s">
        <v>4108</v>
      </c>
      <c r="C2141" s="56" t="s">
        <v>1040</v>
      </c>
      <c r="D2141" s="57" t="s">
        <v>4960</v>
      </c>
      <c r="E2141" s="58" t="s">
        <v>4959</v>
      </c>
    </row>
    <row r="2142" spans="1:5" x14ac:dyDescent="0.25">
      <c r="A2142" s="54" t="s">
        <v>4961</v>
      </c>
      <c r="B2142" s="50" t="s">
        <v>4108</v>
      </c>
      <c r="C2142" s="56" t="s">
        <v>1040</v>
      </c>
      <c r="D2142" s="57" t="s">
        <v>4962</v>
      </c>
      <c r="E2142" s="58" t="s">
        <v>4961</v>
      </c>
    </row>
    <row r="2143" spans="1:5" x14ac:dyDescent="0.25">
      <c r="A2143" s="54" t="s">
        <v>4963</v>
      </c>
      <c r="B2143" s="50" t="s">
        <v>4108</v>
      </c>
      <c r="C2143" s="56" t="s">
        <v>1040</v>
      </c>
      <c r="D2143" s="57" t="s">
        <v>4964</v>
      </c>
      <c r="E2143" s="58" t="s">
        <v>4963</v>
      </c>
    </row>
    <row r="2144" spans="1:5" x14ac:dyDescent="0.25">
      <c r="A2144" s="54" t="s">
        <v>4965</v>
      </c>
      <c r="B2144" s="50" t="s">
        <v>4108</v>
      </c>
      <c r="C2144" s="56" t="s">
        <v>1040</v>
      </c>
      <c r="D2144" s="57" t="s">
        <v>4966</v>
      </c>
      <c r="E2144" s="58" t="s">
        <v>4965</v>
      </c>
    </row>
    <row r="2145" spans="1:5" x14ac:dyDescent="0.25">
      <c r="A2145" s="54" t="s">
        <v>4967</v>
      </c>
      <c r="B2145" s="50" t="s">
        <v>4108</v>
      </c>
      <c r="C2145" s="56" t="s">
        <v>1040</v>
      </c>
      <c r="D2145" s="57" t="s">
        <v>4968</v>
      </c>
      <c r="E2145" s="58" t="s">
        <v>4967</v>
      </c>
    </row>
    <row r="2146" spans="1:5" x14ac:dyDescent="0.25">
      <c r="A2146" s="54" t="s">
        <v>4969</v>
      </c>
      <c r="B2146" s="50" t="s">
        <v>4108</v>
      </c>
      <c r="C2146" s="56" t="s">
        <v>1040</v>
      </c>
      <c r="D2146" s="57" t="s">
        <v>4970</v>
      </c>
      <c r="E2146" s="58" t="s">
        <v>4969</v>
      </c>
    </row>
    <row r="2147" spans="1:5" x14ac:dyDescent="0.25">
      <c r="A2147" s="54" t="s">
        <v>4971</v>
      </c>
      <c r="B2147" s="50" t="s">
        <v>4108</v>
      </c>
      <c r="C2147" s="56" t="s">
        <v>1040</v>
      </c>
      <c r="D2147" s="57" t="s">
        <v>4972</v>
      </c>
      <c r="E2147" s="58" t="s">
        <v>4971</v>
      </c>
    </row>
    <row r="2148" spans="1:5" x14ac:dyDescent="0.25">
      <c r="A2148" s="54" t="s">
        <v>4973</v>
      </c>
      <c r="B2148" s="50" t="s">
        <v>4108</v>
      </c>
      <c r="C2148" s="56" t="s">
        <v>1040</v>
      </c>
      <c r="D2148" s="57" t="s">
        <v>4974</v>
      </c>
      <c r="E2148" s="58" t="s">
        <v>4973</v>
      </c>
    </row>
    <row r="2149" spans="1:5" x14ac:dyDescent="0.25">
      <c r="A2149" s="54" t="s">
        <v>4975</v>
      </c>
      <c r="B2149" s="50" t="s">
        <v>4108</v>
      </c>
      <c r="C2149" s="56" t="s">
        <v>1040</v>
      </c>
      <c r="D2149" s="57" t="s">
        <v>4976</v>
      </c>
      <c r="E2149" s="58" t="s">
        <v>4975</v>
      </c>
    </row>
    <row r="2150" spans="1:5" x14ac:dyDescent="0.25">
      <c r="A2150" s="54" t="s">
        <v>4977</v>
      </c>
      <c r="B2150" s="50" t="s">
        <v>4108</v>
      </c>
      <c r="C2150" s="56" t="s">
        <v>1040</v>
      </c>
      <c r="D2150" s="57" t="s">
        <v>4978</v>
      </c>
      <c r="E2150" s="58" t="s">
        <v>4977</v>
      </c>
    </row>
    <row r="2151" spans="1:5" x14ac:dyDescent="0.25">
      <c r="A2151" s="54" t="s">
        <v>4979</v>
      </c>
      <c r="B2151" s="50" t="s">
        <v>4108</v>
      </c>
      <c r="C2151" s="56" t="s">
        <v>1040</v>
      </c>
      <c r="D2151" s="57" t="s">
        <v>4980</v>
      </c>
      <c r="E2151" s="58" t="s">
        <v>4979</v>
      </c>
    </row>
    <row r="2152" spans="1:5" ht="24" x14ac:dyDescent="0.25">
      <c r="A2152" s="54" t="s">
        <v>4981</v>
      </c>
      <c r="B2152" s="50" t="s">
        <v>4108</v>
      </c>
      <c r="C2152" s="56" t="s">
        <v>1040</v>
      </c>
      <c r="D2152" s="57" t="s">
        <v>4982</v>
      </c>
      <c r="E2152" s="58" t="s">
        <v>4981</v>
      </c>
    </row>
    <row r="2153" spans="1:5" ht="24" x14ac:dyDescent="0.25">
      <c r="A2153" s="54" t="s">
        <v>4983</v>
      </c>
      <c r="B2153" s="50" t="s">
        <v>4108</v>
      </c>
      <c r="C2153" s="56" t="s">
        <v>1040</v>
      </c>
      <c r="D2153" s="57" t="s">
        <v>4984</v>
      </c>
      <c r="E2153" s="58" t="s">
        <v>4983</v>
      </c>
    </row>
    <row r="2154" spans="1:5" x14ac:dyDescent="0.25">
      <c r="A2154" s="54" t="s">
        <v>4985</v>
      </c>
      <c r="B2154" s="50" t="s">
        <v>4108</v>
      </c>
      <c r="C2154" s="56" t="s">
        <v>1040</v>
      </c>
      <c r="D2154" s="57" t="s">
        <v>4986</v>
      </c>
      <c r="E2154" s="58" t="s">
        <v>4985</v>
      </c>
    </row>
    <row r="2155" spans="1:5" x14ac:dyDescent="0.25">
      <c r="A2155" s="49" t="s">
        <v>4987</v>
      </c>
      <c r="B2155" s="50" t="s">
        <v>4108</v>
      </c>
      <c r="C2155" s="51" t="s">
        <v>1037</v>
      </c>
      <c r="D2155" s="52" t="s">
        <v>4988</v>
      </c>
      <c r="E2155" s="53" t="s">
        <v>4987</v>
      </c>
    </row>
    <row r="2156" spans="1:5" x14ac:dyDescent="0.25">
      <c r="A2156" s="54" t="s">
        <v>4989</v>
      </c>
      <c r="B2156" s="50" t="s">
        <v>4108</v>
      </c>
      <c r="C2156" s="56" t="s">
        <v>1040</v>
      </c>
      <c r="D2156" s="57" t="s">
        <v>4990</v>
      </c>
      <c r="E2156" s="58" t="s">
        <v>4989</v>
      </c>
    </row>
    <row r="2157" spans="1:5" x14ac:dyDescent="0.25">
      <c r="A2157" s="54" t="s">
        <v>4991</v>
      </c>
      <c r="B2157" s="50" t="s">
        <v>4108</v>
      </c>
      <c r="C2157" s="56" t="s">
        <v>1040</v>
      </c>
      <c r="D2157" s="57" t="s">
        <v>4992</v>
      </c>
      <c r="E2157" s="58" t="s">
        <v>4991</v>
      </c>
    </row>
    <row r="2158" spans="1:5" x14ac:dyDescent="0.25">
      <c r="A2158" s="54" t="s">
        <v>4993</v>
      </c>
      <c r="B2158" s="50" t="s">
        <v>4108</v>
      </c>
      <c r="C2158" s="56" t="s">
        <v>1040</v>
      </c>
      <c r="D2158" s="57" t="s">
        <v>4994</v>
      </c>
      <c r="E2158" s="58" t="s">
        <v>4993</v>
      </c>
    </row>
    <row r="2159" spans="1:5" x14ac:dyDescent="0.25">
      <c r="A2159" s="54" t="s">
        <v>4995</v>
      </c>
      <c r="B2159" s="50" t="s">
        <v>4108</v>
      </c>
      <c r="C2159" s="56" t="s">
        <v>1040</v>
      </c>
      <c r="D2159" s="57" t="s">
        <v>4996</v>
      </c>
      <c r="E2159" s="58" t="s">
        <v>4995</v>
      </c>
    </row>
    <row r="2160" spans="1:5" x14ac:dyDescent="0.25">
      <c r="A2160" s="54" t="s">
        <v>4997</v>
      </c>
      <c r="B2160" s="50" t="s">
        <v>4108</v>
      </c>
      <c r="C2160" s="56" t="s">
        <v>1040</v>
      </c>
      <c r="D2160" s="57" t="s">
        <v>4998</v>
      </c>
      <c r="E2160" s="58" t="s">
        <v>4997</v>
      </c>
    </row>
    <row r="2161" spans="1:5" x14ac:dyDescent="0.25">
      <c r="A2161" s="54" t="s">
        <v>4999</v>
      </c>
      <c r="B2161" s="50" t="s">
        <v>4108</v>
      </c>
      <c r="C2161" s="56" t="s">
        <v>1040</v>
      </c>
      <c r="D2161" s="57" t="s">
        <v>5000</v>
      </c>
      <c r="E2161" s="58" t="s">
        <v>4999</v>
      </c>
    </row>
    <row r="2162" spans="1:5" x14ac:dyDescent="0.25">
      <c r="A2162" s="54" t="s">
        <v>5001</v>
      </c>
      <c r="B2162" s="50" t="s">
        <v>4108</v>
      </c>
      <c r="C2162" s="56" t="s">
        <v>1040</v>
      </c>
      <c r="D2162" s="57" t="s">
        <v>5002</v>
      </c>
      <c r="E2162" s="58" t="s">
        <v>5001</v>
      </c>
    </row>
    <row r="2163" spans="1:5" x14ac:dyDescent="0.25">
      <c r="A2163" s="54" t="s">
        <v>5003</v>
      </c>
      <c r="B2163" s="50" t="s">
        <v>4108</v>
      </c>
      <c r="C2163" s="56" t="s">
        <v>1040</v>
      </c>
      <c r="D2163" s="57" t="s">
        <v>5004</v>
      </c>
      <c r="E2163" s="58" t="s">
        <v>5003</v>
      </c>
    </row>
    <row r="2164" spans="1:5" ht="24" x14ac:dyDescent="0.25">
      <c r="A2164" s="54" t="s">
        <v>5005</v>
      </c>
      <c r="B2164" s="50" t="s">
        <v>4108</v>
      </c>
      <c r="C2164" s="56" t="s">
        <v>1040</v>
      </c>
      <c r="D2164" s="57" t="s">
        <v>5006</v>
      </c>
      <c r="E2164" s="58" t="s">
        <v>5005</v>
      </c>
    </row>
    <row r="2165" spans="1:5" x14ac:dyDescent="0.25">
      <c r="A2165" s="54" t="s">
        <v>5007</v>
      </c>
      <c r="B2165" s="50" t="s">
        <v>4108</v>
      </c>
      <c r="C2165" s="56" t="s">
        <v>1040</v>
      </c>
      <c r="D2165" s="57" t="s">
        <v>5008</v>
      </c>
      <c r="E2165" s="58" t="s">
        <v>5007</v>
      </c>
    </row>
    <row r="2166" spans="1:5" x14ac:dyDescent="0.25">
      <c r="A2166" s="54" t="s">
        <v>5009</v>
      </c>
      <c r="B2166" s="50" t="s">
        <v>4108</v>
      </c>
      <c r="C2166" s="56" t="s">
        <v>1040</v>
      </c>
      <c r="D2166" s="57" t="s">
        <v>5010</v>
      </c>
      <c r="E2166" s="58" t="s">
        <v>5009</v>
      </c>
    </row>
    <row r="2167" spans="1:5" ht="24" x14ac:dyDescent="0.25">
      <c r="A2167" s="54" t="s">
        <v>5011</v>
      </c>
      <c r="B2167" s="50" t="s">
        <v>4108</v>
      </c>
      <c r="C2167" s="56" t="s">
        <v>1040</v>
      </c>
      <c r="D2167" s="57" t="s">
        <v>5012</v>
      </c>
      <c r="E2167" s="58" t="s">
        <v>5011</v>
      </c>
    </row>
    <row r="2168" spans="1:5" ht="24" x14ac:dyDescent="0.25">
      <c r="A2168" s="54" t="s">
        <v>5013</v>
      </c>
      <c r="B2168" s="50" t="s">
        <v>4108</v>
      </c>
      <c r="C2168" s="56" t="s">
        <v>1040</v>
      </c>
      <c r="D2168" s="57" t="s">
        <v>5014</v>
      </c>
      <c r="E2168" s="58" t="s">
        <v>5013</v>
      </c>
    </row>
    <row r="2169" spans="1:5" x14ac:dyDescent="0.25">
      <c r="A2169" s="54" t="s">
        <v>5015</v>
      </c>
      <c r="B2169" s="50" t="s">
        <v>4108</v>
      </c>
      <c r="C2169" s="56" t="s">
        <v>1040</v>
      </c>
      <c r="D2169" s="57" t="s">
        <v>5016</v>
      </c>
      <c r="E2169" s="58" t="s">
        <v>5015</v>
      </c>
    </row>
    <row r="2170" spans="1:5" x14ac:dyDescent="0.25">
      <c r="A2170" s="54" t="s">
        <v>5017</v>
      </c>
      <c r="B2170" s="50" t="s">
        <v>4108</v>
      </c>
      <c r="C2170" s="56" t="s">
        <v>1040</v>
      </c>
      <c r="D2170" s="57" t="s">
        <v>5018</v>
      </c>
      <c r="E2170" s="58" t="s">
        <v>5017</v>
      </c>
    </row>
    <row r="2171" spans="1:5" x14ac:dyDescent="0.25">
      <c r="A2171" s="54" t="s">
        <v>5019</v>
      </c>
      <c r="B2171" s="50" t="s">
        <v>4108</v>
      </c>
      <c r="C2171" s="56" t="s">
        <v>1040</v>
      </c>
      <c r="D2171" s="57" t="s">
        <v>5020</v>
      </c>
      <c r="E2171" s="58" t="s">
        <v>5019</v>
      </c>
    </row>
    <row r="2172" spans="1:5" x14ac:dyDescent="0.25">
      <c r="A2172" s="54" t="s">
        <v>5021</v>
      </c>
      <c r="B2172" s="50" t="s">
        <v>4108</v>
      </c>
      <c r="C2172" s="56" t="s">
        <v>1040</v>
      </c>
      <c r="D2172" s="57" t="s">
        <v>5022</v>
      </c>
      <c r="E2172" s="58" t="s">
        <v>5021</v>
      </c>
    </row>
    <row r="2173" spans="1:5" x14ac:dyDescent="0.25">
      <c r="A2173" s="54" t="s">
        <v>5023</v>
      </c>
      <c r="B2173" s="50" t="s">
        <v>4108</v>
      </c>
      <c r="C2173" s="56" t="s">
        <v>1040</v>
      </c>
      <c r="D2173" s="57" t="s">
        <v>5024</v>
      </c>
      <c r="E2173" s="58" t="s">
        <v>5023</v>
      </c>
    </row>
    <row r="2174" spans="1:5" x14ac:dyDescent="0.25">
      <c r="A2174" s="54" t="s">
        <v>5025</v>
      </c>
      <c r="B2174" s="50" t="s">
        <v>4108</v>
      </c>
      <c r="C2174" s="56" t="s">
        <v>1040</v>
      </c>
      <c r="D2174" s="57" t="s">
        <v>5026</v>
      </c>
      <c r="E2174" s="58" t="s">
        <v>5025</v>
      </c>
    </row>
    <row r="2175" spans="1:5" ht="24" x14ac:dyDescent="0.25">
      <c r="A2175" s="54" t="s">
        <v>5027</v>
      </c>
      <c r="B2175" s="50" t="s">
        <v>4108</v>
      </c>
      <c r="C2175" s="56" t="s">
        <v>1040</v>
      </c>
      <c r="D2175" s="57" t="s">
        <v>5028</v>
      </c>
      <c r="E2175" s="58" t="s">
        <v>5027</v>
      </c>
    </row>
    <row r="2176" spans="1:5" x14ac:dyDescent="0.25">
      <c r="A2176" s="54" t="s">
        <v>5029</v>
      </c>
      <c r="B2176" s="50" t="s">
        <v>4108</v>
      </c>
      <c r="C2176" s="56" t="s">
        <v>1040</v>
      </c>
      <c r="D2176" s="57" t="s">
        <v>5030</v>
      </c>
      <c r="E2176" s="58" t="s">
        <v>5029</v>
      </c>
    </row>
    <row r="2177" spans="1:5" x14ac:dyDescent="0.25">
      <c r="A2177" s="49" t="s">
        <v>5031</v>
      </c>
      <c r="B2177" s="50" t="s">
        <v>4108</v>
      </c>
      <c r="C2177" s="51" t="s">
        <v>1037</v>
      </c>
      <c r="D2177" s="52" t="s">
        <v>5032</v>
      </c>
      <c r="E2177" s="53" t="s">
        <v>5031</v>
      </c>
    </row>
    <row r="2178" spans="1:5" x14ac:dyDescent="0.25">
      <c r="A2178" s="54" t="s">
        <v>5033</v>
      </c>
      <c r="B2178" s="55" t="s">
        <v>4108</v>
      </c>
      <c r="C2178" s="56" t="s">
        <v>1040</v>
      </c>
      <c r="D2178" s="57" t="s">
        <v>4937</v>
      </c>
      <c r="E2178" s="58" t="s">
        <v>5033</v>
      </c>
    </row>
    <row r="2179" spans="1:5" x14ac:dyDescent="0.25">
      <c r="A2179" s="54" t="s">
        <v>5034</v>
      </c>
      <c r="B2179" s="55" t="s">
        <v>4108</v>
      </c>
      <c r="C2179" s="56" t="s">
        <v>1040</v>
      </c>
      <c r="D2179" s="57" t="s">
        <v>4939</v>
      </c>
      <c r="E2179" s="58" t="s">
        <v>5034</v>
      </c>
    </row>
    <row r="2180" spans="1:5" x14ac:dyDescent="0.25">
      <c r="A2180" s="54" t="s">
        <v>5035</v>
      </c>
      <c r="B2180" s="55" t="s">
        <v>4108</v>
      </c>
      <c r="C2180" s="56" t="s">
        <v>1040</v>
      </c>
      <c r="D2180" s="57" t="s">
        <v>4941</v>
      </c>
      <c r="E2180" s="58" t="s">
        <v>5035</v>
      </c>
    </row>
    <row r="2181" spans="1:5" x14ac:dyDescent="0.25">
      <c r="A2181" s="49" t="s">
        <v>5036</v>
      </c>
      <c r="B2181" s="50" t="s">
        <v>4108</v>
      </c>
      <c r="C2181" s="51" t="s">
        <v>1037</v>
      </c>
      <c r="D2181" s="52" t="s">
        <v>5037</v>
      </c>
      <c r="E2181" s="53" t="s">
        <v>5036</v>
      </c>
    </row>
    <row r="2182" spans="1:5" x14ac:dyDescent="0.25">
      <c r="A2182" s="54" t="s">
        <v>5038</v>
      </c>
      <c r="B2182" s="55" t="s">
        <v>4108</v>
      </c>
      <c r="C2182" s="56" t="s">
        <v>1040</v>
      </c>
      <c r="D2182" s="80" t="s">
        <v>5039</v>
      </c>
      <c r="E2182" s="58" t="s">
        <v>5038</v>
      </c>
    </row>
    <row r="2183" spans="1:5" x14ac:dyDescent="0.25">
      <c r="A2183" s="54" t="s">
        <v>5040</v>
      </c>
      <c r="B2183" s="55" t="s">
        <v>4108</v>
      </c>
      <c r="C2183" s="56" t="s">
        <v>1040</v>
      </c>
      <c r="D2183" s="80" t="s">
        <v>5041</v>
      </c>
      <c r="E2183" s="58" t="s">
        <v>5040</v>
      </c>
    </row>
    <row r="2184" spans="1:5" x14ac:dyDescent="0.25">
      <c r="A2184" s="54" t="s">
        <v>5042</v>
      </c>
      <c r="B2184" s="55" t="s">
        <v>4108</v>
      </c>
      <c r="C2184" s="56" t="s">
        <v>1040</v>
      </c>
      <c r="D2184" s="80" t="s">
        <v>5043</v>
      </c>
      <c r="E2184" s="58" t="s">
        <v>5042</v>
      </c>
    </row>
    <row r="2185" spans="1:5" x14ac:dyDescent="0.25">
      <c r="A2185" s="54" t="s">
        <v>5044</v>
      </c>
      <c r="B2185" s="55" t="s">
        <v>4108</v>
      </c>
      <c r="C2185" s="56" t="s">
        <v>1040</v>
      </c>
      <c r="D2185" s="80" t="s">
        <v>5045</v>
      </c>
      <c r="E2185" s="58" t="s">
        <v>5044</v>
      </c>
    </row>
    <row r="2186" spans="1:5" x14ac:dyDescent="0.25">
      <c r="A2186" s="54" t="s">
        <v>5046</v>
      </c>
      <c r="B2186" s="55" t="s">
        <v>4108</v>
      </c>
      <c r="C2186" s="56" t="s">
        <v>1040</v>
      </c>
      <c r="D2186" s="80" t="s">
        <v>5047</v>
      </c>
      <c r="E2186" s="58" t="s">
        <v>5046</v>
      </c>
    </row>
    <row r="2187" spans="1:5" x14ac:dyDescent="0.25">
      <c r="A2187" s="49" t="s">
        <v>5048</v>
      </c>
      <c r="B2187" s="50" t="s">
        <v>4108</v>
      </c>
      <c r="C2187" s="51" t="s">
        <v>1037</v>
      </c>
      <c r="D2187" s="52" t="s">
        <v>5049</v>
      </c>
      <c r="E2187" s="53" t="s">
        <v>5048</v>
      </c>
    </row>
    <row r="2188" spans="1:5" x14ac:dyDescent="0.25">
      <c r="A2188" s="54" t="s">
        <v>5050</v>
      </c>
      <c r="B2188" s="55" t="s">
        <v>4108</v>
      </c>
      <c r="C2188" s="56" t="s">
        <v>1040</v>
      </c>
      <c r="D2188" s="57" t="s">
        <v>5049</v>
      </c>
      <c r="E2188" s="58" t="s">
        <v>5050</v>
      </c>
    </row>
    <row r="2189" spans="1:5" x14ac:dyDescent="0.25">
      <c r="A2189" s="49" t="s">
        <v>5051</v>
      </c>
      <c r="B2189" s="50" t="s">
        <v>4108</v>
      </c>
      <c r="C2189" s="51" t="s">
        <v>1037</v>
      </c>
      <c r="D2189" s="52" t="s">
        <v>5052</v>
      </c>
      <c r="E2189" s="53" t="s">
        <v>5051</v>
      </c>
    </row>
    <row r="2190" spans="1:5" x14ac:dyDescent="0.25">
      <c r="A2190" s="54" t="s">
        <v>5053</v>
      </c>
      <c r="B2190" s="55" t="s">
        <v>4108</v>
      </c>
      <c r="C2190" s="56" t="s">
        <v>1040</v>
      </c>
      <c r="D2190" s="57" t="s">
        <v>5052</v>
      </c>
      <c r="E2190" s="58" t="s">
        <v>5053</v>
      </c>
    </row>
    <row r="2191" spans="1:5" x14ac:dyDescent="0.25">
      <c r="A2191" s="44" t="s">
        <v>5054</v>
      </c>
      <c r="B2191" s="45" t="s">
        <v>4108</v>
      </c>
      <c r="C2191" s="46" t="s">
        <v>1034</v>
      </c>
      <c r="D2191" s="47" t="s">
        <v>5055</v>
      </c>
      <c r="E2191" s="48" t="s">
        <v>5054</v>
      </c>
    </row>
    <row r="2192" spans="1:5" x14ac:dyDescent="0.25">
      <c r="A2192" s="49" t="s">
        <v>5056</v>
      </c>
      <c r="B2192" s="50" t="s">
        <v>4108</v>
      </c>
      <c r="C2192" s="51" t="s">
        <v>1037</v>
      </c>
      <c r="D2192" s="52" t="s">
        <v>5057</v>
      </c>
      <c r="E2192" s="53" t="s">
        <v>5056</v>
      </c>
    </row>
    <row r="2193" spans="1:5" x14ac:dyDescent="0.25">
      <c r="A2193" s="54" t="s">
        <v>5058</v>
      </c>
      <c r="B2193" s="55" t="s">
        <v>4108</v>
      </c>
      <c r="C2193" s="56" t="s">
        <v>1040</v>
      </c>
      <c r="D2193" s="57" t="s">
        <v>5059</v>
      </c>
      <c r="E2193" s="58" t="s">
        <v>5058</v>
      </c>
    </row>
    <row r="2194" spans="1:5" x14ac:dyDescent="0.25">
      <c r="A2194" s="54" t="s">
        <v>5060</v>
      </c>
      <c r="B2194" s="55" t="s">
        <v>4108</v>
      </c>
      <c r="C2194" s="56" t="s">
        <v>1040</v>
      </c>
      <c r="D2194" s="57" t="s">
        <v>5061</v>
      </c>
      <c r="E2194" s="58" t="s">
        <v>5060</v>
      </c>
    </row>
    <row r="2195" spans="1:5" x14ac:dyDescent="0.25">
      <c r="A2195" s="49" t="s">
        <v>5062</v>
      </c>
      <c r="B2195" s="50" t="s">
        <v>4108</v>
      </c>
      <c r="C2195" s="51" t="s">
        <v>1037</v>
      </c>
      <c r="D2195" s="52" t="s">
        <v>5063</v>
      </c>
      <c r="E2195" s="53" t="s">
        <v>5062</v>
      </c>
    </row>
    <row r="2196" spans="1:5" x14ac:dyDescent="0.25">
      <c r="A2196" s="54" t="s">
        <v>5064</v>
      </c>
      <c r="B2196" s="55" t="s">
        <v>4108</v>
      </c>
      <c r="C2196" s="56" t="s">
        <v>1040</v>
      </c>
      <c r="D2196" s="57" t="s">
        <v>5065</v>
      </c>
      <c r="E2196" s="58" t="s">
        <v>5064</v>
      </c>
    </row>
    <row r="2197" spans="1:5" x14ac:dyDescent="0.25">
      <c r="A2197" s="54" t="s">
        <v>5066</v>
      </c>
      <c r="B2197" s="55" t="s">
        <v>4108</v>
      </c>
      <c r="C2197" s="56" t="s">
        <v>1040</v>
      </c>
      <c r="D2197" s="57" t="s">
        <v>5067</v>
      </c>
      <c r="E2197" s="58" t="s">
        <v>5066</v>
      </c>
    </row>
    <row r="2198" spans="1:5" x14ac:dyDescent="0.25">
      <c r="A2198" s="54" t="s">
        <v>5068</v>
      </c>
      <c r="B2198" s="55" t="s">
        <v>4108</v>
      </c>
      <c r="C2198" s="56" t="s">
        <v>1040</v>
      </c>
      <c r="D2198" s="57" t="s">
        <v>5069</v>
      </c>
      <c r="E2198" s="58" t="s">
        <v>5068</v>
      </c>
    </row>
    <row r="2199" spans="1:5" x14ac:dyDescent="0.25">
      <c r="A2199" s="54" t="s">
        <v>5070</v>
      </c>
      <c r="B2199" s="55" t="s">
        <v>4108</v>
      </c>
      <c r="C2199" s="56" t="s">
        <v>1040</v>
      </c>
      <c r="D2199" s="57" t="s">
        <v>5071</v>
      </c>
      <c r="E2199" s="58" t="s">
        <v>5070</v>
      </c>
    </row>
    <row r="2200" spans="1:5" x14ac:dyDescent="0.25">
      <c r="A2200" s="49" t="s">
        <v>5072</v>
      </c>
      <c r="B2200" s="50" t="s">
        <v>4108</v>
      </c>
      <c r="C2200" s="51" t="s">
        <v>1037</v>
      </c>
      <c r="D2200" s="52" t="s">
        <v>5073</v>
      </c>
      <c r="E2200" s="53" t="s">
        <v>5072</v>
      </c>
    </row>
    <row r="2201" spans="1:5" x14ac:dyDescent="0.25">
      <c r="A2201" s="54" t="s">
        <v>5074</v>
      </c>
      <c r="B2201" s="55" t="s">
        <v>4108</v>
      </c>
      <c r="C2201" s="56" t="s">
        <v>1040</v>
      </c>
      <c r="D2201" s="57" t="s">
        <v>5075</v>
      </c>
      <c r="E2201" s="58" t="s">
        <v>5074</v>
      </c>
    </row>
    <row r="2202" spans="1:5" x14ac:dyDescent="0.25">
      <c r="A2202" s="54" t="s">
        <v>5076</v>
      </c>
      <c r="B2202" s="55" t="s">
        <v>4108</v>
      </c>
      <c r="C2202" s="56" t="s">
        <v>1040</v>
      </c>
      <c r="D2202" s="57" t="s">
        <v>5077</v>
      </c>
      <c r="E2202" s="58" t="s">
        <v>5076</v>
      </c>
    </row>
    <row r="2203" spans="1:5" x14ac:dyDescent="0.25">
      <c r="A2203" s="54" t="s">
        <v>5078</v>
      </c>
      <c r="B2203" s="55" t="s">
        <v>4108</v>
      </c>
      <c r="C2203" s="56" t="s">
        <v>1040</v>
      </c>
      <c r="D2203" s="57" t="s">
        <v>5079</v>
      </c>
      <c r="E2203" s="58" t="s">
        <v>5078</v>
      </c>
    </row>
    <row r="2204" spans="1:5" x14ac:dyDescent="0.25">
      <c r="A2204" s="54" t="s">
        <v>5080</v>
      </c>
      <c r="B2204" s="55" t="s">
        <v>4108</v>
      </c>
      <c r="C2204" s="56" t="s">
        <v>1040</v>
      </c>
      <c r="D2204" s="57" t="s">
        <v>5081</v>
      </c>
      <c r="E2204" s="58" t="s">
        <v>5080</v>
      </c>
    </row>
    <row r="2205" spans="1:5" x14ac:dyDescent="0.25">
      <c r="A2205" s="54" t="s">
        <v>5082</v>
      </c>
      <c r="B2205" s="55" t="s">
        <v>4108</v>
      </c>
      <c r="C2205" s="56" t="s">
        <v>1040</v>
      </c>
      <c r="D2205" s="57" t="s">
        <v>5083</v>
      </c>
      <c r="E2205" s="58" t="s">
        <v>5082</v>
      </c>
    </row>
    <row r="2206" spans="1:5" x14ac:dyDescent="0.25">
      <c r="A2206" s="49" t="s">
        <v>5084</v>
      </c>
      <c r="B2206" s="50" t="s">
        <v>4108</v>
      </c>
      <c r="C2206" s="51" t="s">
        <v>1037</v>
      </c>
      <c r="D2206" s="52" t="s">
        <v>5085</v>
      </c>
      <c r="E2206" s="53" t="s">
        <v>5084</v>
      </c>
    </row>
    <row r="2207" spans="1:5" x14ac:dyDescent="0.25">
      <c r="A2207" s="54" t="s">
        <v>5086</v>
      </c>
      <c r="B2207" s="55" t="s">
        <v>4108</v>
      </c>
      <c r="C2207" s="56" t="s">
        <v>1040</v>
      </c>
      <c r="D2207" s="57" t="s">
        <v>5085</v>
      </c>
      <c r="E2207" s="58" t="s">
        <v>5086</v>
      </c>
    </row>
    <row r="2208" spans="1:5" x14ac:dyDescent="0.25">
      <c r="A2208" s="49" t="s">
        <v>5087</v>
      </c>
      <c r="B2208" s="50" t="s">
        <v>4108</v>
      </c>
      <c r="C2208" s="51" t="s">
        <v>1037</v>
      </c>
      <c r="D2208" s="52" t="s">
        <v>5088</v>
      </c>
      <c r="E2208" s="53" t="s">
        <v>5087</v>
      </c>
    </row>
    <row r="2209" spans="1:5" x14ac:dyDescent="0.25">
      <c r="A2209" s="54" t="s">
        <v>5089</v>
      </c>
      <c r="B2209" s="55" t="s">
        <v>4108</v>
      </c>
      <c r="C2209" s="56" t="s">
        <v>1040</v>
      </c>
      <c r="D2209" s="57" t="s">
        <v>5088</v>
      </c>
      <c r="E2209" s="58" t="s">
        <v>5089</v>
      </c>
    </row>
    <row r="2210" spans="1:5" x14ac:dyDescent="0.25">
      <c r="A2210" s="49" t="s">
        <v>5090</v>
      </c>
      <c r="B2210" s="50" t="s">
        <v>4108</v>
      </c>
      <c r="C2210" s="51" t="s">
        <v>1037</v>
      </c>
      <c r="D2210" s="52" t="s">
        <v>5091</v>
      </c>
      <c r="E2210" s="53" t="s">
        <v>5090</v>
      </c>
    </row>
    <row r="2211" spans="1:5" x14ac:dyDescent="0.25">
      <c r="A2211" s="54" t="s">
        <v>5092</v>
      </c>
      <c r="B2211" s="55" t="s">
        <v>4108</v>
      </c>
      <c r="C2211" s="56" t="s">
        <v>1040</v>
      </c>
      <c r="D2211" s="57" t="s">
        <v>5091</v>
      </c>
      <c r="E2211" s="58" t="s">
        <v>5092</v>
      </c>
    </row>
    <row r="2212" spans="1:5" x14ac:dyDescent="0.25">
      <c r="A2212" s="49" t="s">
        <v>5093</v>
      </c>
      <c r="B2212" s="50" t="s">
        <v>4108</v>
      </c>
      <c r="C2212" s="51" t="s">
        <v>1037</v>
      </c>
      <c r="D2212" s="52" t="s">
        <v>5094</v>
      </c>
      <c r="E2212" s="53" t="s">
        <v>5093</v>
      </c>
    </row>
    <row r="2213" spans="1:5" x14ac:dyDescent="0.25">
      <c r="A2213" s="49" t="s">
        <v>5095</v>
      </c>
      <c r="B2213" s="55" t="s">
        <v>4108</v>
      </c>
      <c r="C2213" s="56" t="s">
        <v>1040</v>
      </c>
      <c r="D2213" s="57" t="s">
        <v>5096</v>
      </c>
      <c r="E2213" s="53" t="s">
        <v>5095</v>
      </c>
    </row>
    <row r="2214" spans="1:5" x14ac:dyDescent="0.25">
      <c r="A2214" s="54" t="s">
        <v>5097</v>
      </c>
      <c r="B2214" s="55" t="s">
        <v>4108</v>
      </c>
      <c r="C2214" s="56" t="s">
        <v>1040</v>
      </c>
      <c r="D2214" s="57" t="s">
        <v>5098</v>
      </c>
      <c r="E2214" s="58" t="s">
        <v>5097</v>
      </c>
    </row>
    <row r="2215" spans="1:5" x14ac:dyDescent="0.25">
      <c r="A2215" s="54" t="s">
        <v>5099</v>
      </c>
      <c r="B2215" s="55" t="s">
        <v>4108</v>
      </c>
      <c r="C2215" s="56" t="s">
        <v>1040</v>
      </c>
      <c r="D2215" s="57" t="s">
        <v>5100</v>
      </c>
      <c r="E2215" s="58" t="s">
        <v>5099</v>
      </c>
    </row>
    <row r="2216" spans="1:5" x14ac:dyDescent="0.25">
      <c r="A2216" s="54" t="s">
        <v>5101</v>
      </c>
      <c r="B2216" s="55" t="s">
        <v>4108</v>
      </c>
      <c r="C2216" s="56" t="s">
        <v>1040</v>
      </c>
      <c r="D2216" s="57" t="s">
        <v>5102</v>
      </c>
      <c r="E2216" s="58" t="s">
        <v>5101</v>
      </c>
    </row>
    <row r="2217" spans="1:5" x14ac:dyDescent="0.25">
      <c r="A2217" s="39" t="s">
        <v>5103</v>
      </c>
      <c r="B2217" s="40" t="s">
        <v>4108</v>
      </c>
      <c r="C2217" s="41" t="s">
        <v>1031</v>
      </c>
      <c r="D2217" s="42" t="s">
        <v>5104</v>
      </c>
      <c r="E2217" s="43" t="s">
        <v>5103</v>
      </c>
    </row>
    <row r="2218" spans="1:5" x14ac:dyDescent="0.25">
      <c r="A2218" s="44" t="s">
        <v>5105</v>
      </c>
      <c r="B2218" s="45" t="s">
        <v>4108</v>
      </c>
      <c r="C2218" s="46" t="s">
        <v>1034</v>
      </c>
      <c r="D2218" s="47" t="s">
        <v>5106</v>
      </c>
      <c r="E2218" s="48" t="s">
        <v>5105</v>
      </c>
    </row>
    <row r="2219" spans="1:5" x14ac:dyDescent="0.25">
      <c r="A2219" s="49" t="s">
        <v>5107</v>
      </c>
      <c r="B2219" s="50" t="s">
        <v>4108</v>
      </c>
      <c r="C2219" s="51" t="s">
        <v>1037</v>
      </c>
      <c r="D2219" s="52" t="s">
        <v>5106</v>
      </c>
      <c r="E2219" s="53" t="s">
        <v>5107</v>
      </c>
    </row>
    <row r="2220" spans="1:5" x14ac:dyDescent="0.25">
      <c r="A2220" s="54" t="s">
        <v>5108</v>
      </c>
      <c r="B2220" s="55" t="s">
        <v>4108</v>
      </c>
      <c r="C2220" s="56" t="s">
        <v>1040</v>
      </c>
      <c r="D2220" s="57" t="s">
        <v>5106</v>
      </c>
      <c r="E2220" s="58" t="s">
        <v>5108</v>
      </c>
    </row>
    <row r="2221" spans="1:5" x14ac:dyDescent="0.25">
      <c r="A2221" s="44" t="s">
        <v>5109</v>
      </c>
      <c r="B2221" s="45" t="s">
        <v>4108</v>
      </c>
      <c r="C2221" s="46" t="s">
        <v>1034</v>
      </c>
      <c r="D2221" s="47" t="s">
        <v>5110</v>
      </c>
      <c r="E2221" s="48" t="s">
        <v>5109</v>
      </c>
    </row>
    <row r="2222" spans="1:5" x14ac:dyDescent="0.25">
      <c r="A2222" s="49" t="s">
        <v>5111</v>
      </c>
      <c r="B2222" s="50" t="s">
        <v>4108</v>
      </c>
      <c r="C2222" s="51" t="s">
        <v>1037</v>
      </c>
      <c r="D2222" s="52" t="s">
        <v>5112</v>
      </c>
      <c r="E2222" s="53" t="s">
        <v>5111</v>
      </c>
    </row>
    <row r="2223" spans="1:5" x14ac:dyDescent="0.25">
      <c r="A2223" s="54" t="s">
        <v>5113</v>
      </c>
      <c r="B2223" s="55" t="s">
        <v>4108</v>
      </c>
      <c r="C2223" s="56" t="s">
        <v>1040</v>
      </c>
      <c r="D2223" s="57" t="s">
        <v>5112</v>
      </c>
      <c r="E2223" s="58" t="s">
        <v>5113</v>
      </c>
    </row>
    <row r="2224" spans="1:5" x14ac:dyDescent="0.25">
      <c r="A2224" s="49" t="s">
        <v>5114</v>
      </c>
      <c r="B2224" s="50" t="s">
        <v>4108</v>
      </c>
      <c r="C2224" s="51" t="s">
        <v>1037</v>
      </c>
      <c r="D2224" s="52" t="s">
        <v>5110</v>
      </c>
      <c r="E2224" s="53" t="s">
        <v>5114</v>
      </c>
    </row>
    <row r="2225" spans="1:5" x14ac:dyDescent="0.25">
      <c r="A2225" s="54" t="s">
        <v>5115</v>
      </c>
      <c r="B2225" s="55" t="s">
        <v>4108</v>
      </c>
      <c r="C2225" s="56" t="s">
        <v>1040</v>
      </c>
      <c r="D2225" s="57" t="s">
        <v>5110</v>
      </c>
      <c r="E2225" s="58" t="s">
        <v>5115</v>
      </c>
    </row>
    <row r="2226" spans="1:5" x14ac:dyDescent="0.25">
      <c r="A2226" s="39" t="s">
        <v>5116</v>
      </c>
      <c r="B2226" s="40" t="s">
        <v>4108</v>
      </c>
      <c r="C2226" s="41" t="s">
        <v>1031</v>
      </c>
      <c r="D2226" s="42" t="s">
        <v>5117</v>
      </c>
      <c r="E2226" s="43" t="s">
        <v>5116</v>
      </c>
    </row>
    <row r="2227" spans="1:5" x14ac:dyDescent="0.25">
      <c r="A2227" s="44" t="s">
        <v>5118</v>
      </c>
      <c r="B2227" s="45" t="s">
        <v>4108</v>
      </c>
      <c r="C2227" s="46" t="s">
        <v>1034</v>
      </c>
      <c r="D2227" s="47" t="s">
        <v>5119</v>
      </c>
      <c r="E2227" s="48" t="s">
        <v>5118</v>
      </c>
    </row>
    <row r="2228" spans="1:5" x14ac:dyDescent="0.25">
      <c r="A2228" s="49" t="s">
        <v>5120</v>
      </c>
      <c r="B2228" s="50" t="s">
        <v>4108</v>
      </c>
      <c r="C2228" s="51" t="s">
        <v>1037</v>
      </c>
      <c r="D2228" s="52" t="s">
        <v>5121</v>
      </c>
      <c r="E2228" s="53" t="s">
        <v>5120</v>
      </c>
    </row>
    <row r="2229" spans="1:5" x14ac:dyDescent="0.25">
      <c r="A2229" s="54" t="s">
        <v>5122</v>
      </c>
      <c r="B2229" s="55" t="s">
        <v>4108</v>
      </c>
      <c r="C2229" s="56" t="s">
        <v>1040</v>
      </c>
      <c r="D2229" s="57" t="s">
        <v>5121</v>
      </c>
      <c r="E2229" s="58" t="s">
        <v>5122</v>
      </c>
    </row>
    <row r="2230" spans="1:5" x14ac:dyDescent="0.25">
      <c r="A2230" s="44" t="s">
        <v>5123</v>
      </c>
      <c r="B2230" s="45" t="s">
        <v>4108</v>
      </c>
      <c r="C2230" s="46" t="s">
        <v>1034</v>
      </c>
      <c r="D2230" s="47" t="s">
        <v>5124</v>
      </c>
      <c r="E2230" s="48" t="s">
        <v>5123</v>
      </c>
    </row>
    <row r="2231" spans="1:5" x14ac:dyDescent="0.25">
      <c r="A2231" s="49" t="s">
        <v>5125</v>
      </c>
      <c r="B2231" s="50" t="s">
        <v>4108</v>
      </c>
      <c r="C2231" s="51" t="s">
        <v>1037</v>
      </c>
      <c r="D2231" s="52" t="s">
        <v>5126</v>
      </c>
      <c r="E2231" s="53" t="s">
        <v>5125</v>
      </c>
    </row>
    <row r="2232" spans="1:5" x14ac:dyDescent="0.25">
      <c r="A2232" s="54" t="s">
        <v>5127</v>
      </c>
      <c r="B2232" s="55" t="s">
        <v>4108</v>
      </c>
      <c r="C2232" s="56" t="s">
        <v>1040</v>
      </c>
      <c r="D2232" s="57" t="s">
        <v>5126</v>
      </c>
      <c r="E2232" s="58" t="s">
        <v>5127</v>
      </c>
    </row>
    <row r="2233" spans="1:5" x14ac:dyDescent="0.25">
      <c r="A2233" s="49" t="s">
        <v>5128</v>
      </c>
      <c r="B2233" s="50" t="s">
        <v>4108</v>
      </c>
      <c r="C2233" s="51" t="s">
        <v>1037</v>
      </c>
      <c r="D2233" s="52" t="s">
        <v>5129</v>
      </c>
      <c r="E2233" s="53" t="s">
        <v>5128</v>
      </c>
    </row>
    <row r="2234" spans="1:5" x14ac:dyDescent="0.25">
      <c r="A2234" s="54" t="s">
        <v>5130</v>
      </c>
      <c r="B2234" s="55" t="s">
        <v>4108</v>
      </c>
      <c r="C2234" s="56" t="s">
        <v>1040</v>
      </c>
      <c r="D2234" s="57" t="s">
        <v>5129</v>
      </c>
      <c r="E2234" s="58" t="s">
        <v>5130</v>
      </c>
    </row>
    <row r="2235" spans="1:5" x14ac:dyDescent="0.25">
      <c r="A2235" s="44" t="s">
        <v>5131</v>
      </c>
      <c r="B2235" s="45" t="s">
        <v>4108</v>
      </c>
      <c r="C2235" s="46" t="s">
        <v>1034</v>
      </c>
      <c r="D2235" s="47" t="s">
        <v>5132</v>
      </c>
      <c r="E2235" s="48" t="s">
        <v>5131</v>
      </c>
    </row>
    <row r="2236" spans="1:5" x14ac:dyDescent="0.25">
      <c r="A2236" s="49" t="s">
        <v>5133</v>
      </c>
      <c r="B2236" s="50" t="s">
        <v>4108</v>
      </c>
      <c r="C2236" s="51" t="s">
        <v>1037</v>
      </c>
      <c r="D2236" s="52" t="s">
        <v>5132</v>
      </c>
      <c r="E2236" s="53" t="s">
        <v>5133</v>
      </c>
    </row>
    <row r="2237" spans="1:5" x14ac:dyDescent="0.25">
      <c r="A2237" s="54" t="s">
        <v>5134</v>
      </c>
      <c r="B2237" s="55" t="s">
        <v>4108</v>
      </c>
      <c r="C2237" s="56" t="s">
        <v>1040</v>
      </c>
      <c r="D2237" s="57" t="s">
        <v>5132</v>
      </c>
      <c r="E2237" s="58" t="s">
        <v>5134</v>
      </c>
    </row>
    <row r="2238" spans="1:5" x14ac:dyDescent="0.25">
      <c r="A2238" s="44" t="s">
        <v>5135</v>
      </c>
      <c r="B2238" s="45" t="s">
        <v>4108</v>
      </c>
      <c r="C2238" s="46" t="s">
        <v>1034</v>
      </c>
      <c r="D2238" s="47" t="s">
        <v>5136</v>
      </c>
      <c r="E2238" s="48" t="s">
        <v>5135</v>
      </c>
    </row>
    <row r="2239" spans="1:5" x14ac:dyDescent="0.25">
      <c r="A2239" s="49" t="s">
        <v>5137</v>
      </c>
      <c r="B2239" s="50" t="s">
        <v>4108</v>
      </c>
      <c r="C2239" s="51" t="s">
        <v>1037</v>
      </c>
      <c r="D2239" s="52" t="s">
        <v>5138</v>
      </c>
      <c r="E2239" s="53" t="s">
        <v>5137</v>
      </c>
    </row>
    <row r="2240" spans="1:5" x14ac:dyDescent="0.25">
      <c r="A2240" s="54" t="s">
        <v>5139</v>
      </c>
      <c r="B2240" s="55" t="s">
        <v>4108</v>
      </c>
      <c r="C2240" s="56" t="s">
        <v>1040</v>
      </c>
      <c r="D2240" s="57" t="s">
        <v>5138</v>
      </c>
      <c r="E2240" s="58" t="s">
        <v>5139</v>
      </c>
    </row>
    <row r="2241" spans="1:5" x14ac:dyDescent="0.25">
      <c r="A2241" s="49" t="s">
        <v>5140</v>
      </c>
      <c r="B2241" s="50" t="s">
        <v>4108</v>
      </c>
      <c r="C2241" s="51" t="s">
        <v>1037</v>
      </c>
      <c r="D2241" s="52" t="s">
        <v>5141</v>
      </c>
      <c r="E2241" s="53" t="s">
        <v>5140</v>
      </c>
    </row>
    <row r="2242" spans="1:5" x14ac:dyDescent="0.25">
      <c r="A2242" s="54" t="s">
        <v>5142</v>
      </c>
      <c r="B2242" s="55" t="s">
        <v>4108</v>
      </c>
      <c r="C2242" s="56" t="s">
        <v>1040</v>
      </c>
      <c r="D2242" s="57" t="s">
        <v>5141</v>
      </c>
      <c r="E2242" s="58" t="s">
        <v>5142</v>
      </c>
    </row>
    <row r="2243" spans="1:5" x14ac:dyDescent="0.25">
      <c r="A2243" s="49" t="s">
        <v>5143</v>
      </c>
      <c r="B2243" s="50" t="s">
        <v>4108</v>
      </c>
      <c r="C2243" s="51" t="s">
        <v>1037</v>
      </c>
      <c r="D2243" s="52" t="s">
        <v>5144</v>
      </c>
      <c r="E2243" s="53" t="s">
        <v>5143</v>
      </c>
    </row>
    <row r="2244" spans="1:5" x14ac:dyDescent="0.25">
      <c r="A2244" s="54" t="s">
        <v>5145</v>
      </c>
      <c r="B2244" s="55" t="s">
        <v>4108</v>
      </c>
      <c r="C2244" s="56" t="s">
        <v>1040</v>
      </c>
      <c r="D2244" s="57" t="s">
        <v>5144</v>
      </c>
      <c r="E2244" s="58" t="s">
        <v>5145</v>
      </c>
    </row>
    <row r="2245" spans="1:5" x14ac:dyDescent="0.25">
      <c r="A2245" s="49" t="s">
        <v>5146</v>
      </c>
      <c r="B2245" s="50" t="s">
        <v>4108</v>
      </c>
      <c r="C2245" s="51" t="s">
        <v>1037</v>
      </c>
      <c r="D2245" s="52" t="s">
        <v>5147</v>
      </c>
      <c r="E2245" s="53" t="s">
        <v>5146</v>
      </c>
    </row>
    <row r="2246" spans="1:5" x14ac:dyDescent="0.25">
      <c r="A2246" s="54" t="s">
        <v>5148</v>
      </c>
      <c r="B2246" s="55" t="s">
        <v>4108</v>
      </c>
      <c r="C2246" s="56" t="s">
        <v>1040</v>
      </c>
      <c r="D2246" s="57" t="s">
        <v>5147</v>
      </c>
      <c r="E2246" s="58" t="s">
        <v>5148</v>
      </c>
    </row>
    <row r="2247" spans="1:5" x14ac:dyDescent="0.25">
      <c r="A2247" s="49" t="s">
        <v>5149</v>
      </c>
      <c r="B2247" s="50" t="s">
        <v>4108</v>
      </c>
      <c r="C2247" s="51" t="s">
        <v>1037</v>
      </c>
      <c r="D2247" s="52" t="s">
        <v>5150</v>
      </c>
      <c r="E2247" s="53" t="s">
        <v>5149</v>
      </c>
    </row>
    <row r="2248" spans="1:5" x14ac:dyDescent="0.25">
      <c r="A2248" s="54" t="s">
        <v>5151</v>
      </c>
      <c r="B2248" s="55" t="s">
        <v>4108</v>
      </c>
      <c r="C2248" s="56" t="s">
        <v>1040</v>
      </c>
      <c r="D2248" s="57" t="s">
        <v>5150</v>
      </c>
      <c r="E2248" s="58" t="s">
        <v>5151</v>
      </c>
    </row>
    <row r="2249" spans="1:5" x14ac:dyDescent="0.25">
      <c r="A2249" s="49" t="s">
        <v>5152</v>
      </c>
      <c r="B2249" s="50" t="s">
        <v>4108</v>
      </c>
      <c r="C2249" s="51" t="s">
        <v>1037</v>
      </c>
      <c r="D2249" s="52" t="s">
        <v>5153</v>
      </c>
      <c r="E2249" s="53" t="s">
        <v>5152</v>
      </c>
    </row>
    <row r="2250" spans="1:5" x14ac:dyDescent="0.25">
      <c r="A2250" s="54" t="s">
        <v>5154</v>
      </c>
      <c r="B2250" s="55" t="s">
        <v>4108</v>
      </c>
      <c r="C2250" s="56" t="s">
        <v>1040</v>
      </c>
      <c r="D2250" s="57" t="s">
        <v>5153</v>
      </c>
      <c r="E2250" s="58" t="s">
        <v>5154</v>
      </c>
    </row>
    <row r="2251" spans="1:5" x14ac:dyDescent="0.25">
      <c r="A2251" s="39" t="s">
        <v>5155</v>
      </c>
      <c r="B2251" s="40" t="s">
        <v>4108</v>
      </c>
      <c r="C2251" s="41" t="s">
        <v>1031</v>
      </c>
      <c r="D2251" s="42" t="s">
        <v>5156</v>
      </c>
      <c r="E2251" s="43" t="s">
        <v>5155</v>
      </c>
    </row>
    <row r="2252" spans="1:5" x14ac:dyDescent="0.25">
      <c r="A2252" s="44" t="s">
        <v>5157</v>
      </c>
      <c r="B2252" s="45" t="s">
        <v>4108</v>
      </c>
      <c r="C2252" s="46" t="s">
        <v>1034</v>
      </c>
      <c r="D2252" s="47" t="s">
        <v>5158</v>
      </c>
      <c r="E2252" s="48" t="s">
        <v>5157</v>
      </c>
    </row>
    <row r="2253" spans="1:5" x14ac:dyDescent="0.25">
      <c r="A2253" s="49" t="s">
        <v>5159</v>
      </c>
      <c r="B2253" s="50" t="s">
        <v>4108</v>
      </c>
      <c r="C2253" s="51" t="s">
        <v>1037</v>
      </c>
      <c r="D2253" s="52" t="s">
        <v>1010</v>
      </c>
      <c r="E2253" s="53" t="s">
        <v>5159</v>
      </c>
    </row>
    <row r="2254" spans="1:5" x14ac:dyDescent="0.25">
      <c r="A2254" s="54" t="s">
        <v>5160</v>
      </c>
      <c r="B2254" s="55" t="s">
        <v>4108</v>
      </c>
      <c r="C2254" s="56" t="s">
        <v>1040</v>
      </c>
      <c r="D2254" s="57" t="s">
        <v>5161</v>
      </c>
      <c r="E2254" s="58" t="s">
        <v>5160</v>
      </c>
    </row>
    <row r="2255" spans="1:5" x14ac:dyDescent="0.25">
      <c r="A2255" s="49" t="s">
        <v>5162</v>
      </c>
      <c r="B2255" s="50" t="s">
        <v>4108</v>
      </c>
      <c r="C2255" s="51" t="s">
        <v>1037</v>
      </c>
      <c r="D2255" s="52" t="s">
        <v>5163</v>
      </c>
      <c r="E2255" s="53" t="s">
        <v>5162</v>
      </c>
    </row>
    <row r="2256" spans="1:5" x14ac:dyDescent="0.25">
      <c r="A2256" s="54" t="s">
        <v>5164</v>
      </c>
      <c r="B2256" s="55" t="s">
        <v>4108</v>
      </c>
      <c r="C2256" s="56" t="s">
        <v>1040</v>
      </c>
      <c r="D2256" s="57" t="s">
        <v>5165</v>
      </c>
      <c r="E2256" s="58" t="s">
        <v>5164</v>
      </c>
    </row>
    <row r="2257" spans="1:5" x14ac:dyDescent="0.25">
      <c r="A2257" s="49" t="s">
        <v>5166</v>
      </c>
      <c r="B2257" s="50" t="s">
        <v>4108</v>
      </c>
      <c r="C2257" s="51" t="s">
        <v>1037</v>
      </c>
      <c r="D2257" s="52" t="s">
        <v>5167</v>
      </c>
      <c r="E2257" s="53" t="s">
        <v>5166</v>
      </c>
    </row>
    <row r="2258" spans="1:5" x14ac:dyDescent="0.25">
      <c r="A2258" s="54" t="s">
        <v>5168</v>
      </c>
      <c r="B2258" s="55" t="s">
        <v>4108</v>
      </c>
      <c r="C2258" s="56" t="s">
        <v>1040</v>
      </c>
      <c r="D2258" s="57" t="s">
        <v>5167</v>
      </c>
      <c r="E2258" s="58" t="s">
        <v>5168</v>
      </c>
    </row>
    <row r="2259" spans="1:5" x14ac:dyDescent="0.25">
      <c r="A2259" s="49" t="s">
        <v>5169</v>
      </c>
      <c r="B2259" s="50" t="s">
        <v>4108</v>
      </c>
      <c r="C2259" s="51" t="s">
        <v>1037</v>
      </c>
      <c r="D2259" s="52" t="s">
        <v>5170</v>
      </c>
      <c r="E2259" s="53" t="s">
        <v>5169</v>
      </c>
    </row>
    <row r="2260" spans="1:5" x14ac:dyDescent="0.25">
      <c r="A2260" s="54" t="s">
        <v>5171</v>
      </c>
      <c r="B2260" s="55" t="s">
        <v>4108</v>
      </c>
      <c r="C2260" s="56" t="s">
        <v>1040</v>
      </c>
      <c r="D2260" s="57" t="s">
        <v>5170</v>
      </c>
      <c r="E2260" s="58" t="s">
        <v>5171</v>
      </c>
    </row>
    <row r="2261" spans="1:5" x14ac:dyDescent="0.25">
      <c r="A2261" s="49" t="s">
        <v>5172</v>
      </c>
      <c r="B2261" s="50" t="s">
        <v>4108</v>
      </c>
      <c r="C2261" s="51" t="s">
        <v>1037</v>
      </c>
      <c r="D2261" s="52" t="s">
        <v>5173</v>
      </c>
      <c r="E2261" s="53" t="s">
        <v>5172</v>
      </c>
    </row>
    <row r="2262" spans="1:5" x14ac:dyDescent="0.25">
      <c r="A2262" s="54" t="s">
        <v>5174</v>
      </c>
      <c r="B2262" s="55" t="s">
        <v>4108</v>
      </c>
      <c r="C2262" s="56" t="s">
        <v>1040</v>
      </c>
      <c r="D2262" s="57" t="s">
        <v>5175</v>
      </c>
      <c r="E2262" s="58" t="s">
        <v>5174</v>
      </c>
    </row>
    <row r="2263" spans="1:5" x14ac:dyDescent="0.25">
      <c r="A2263" s="54" t="s">
        <v>5176</v>
      </c>
      <c r="B2263" s="55" t="s">
        <v>4108</v>
      </c>
      <c r="C2263" s="56" t="s">
        <v>1040</v>
      </c>
      <c r="D2263" s="57" t="s">
        <v>5177</v>
      </c>
      <c r="E2263" s="58" t="s">
        <v>5176</v>
      </c>
    </row>
    <row r="2264" spans="1:5" x14ac:dyDescent="0.25">
      <c r="A2264" s="44" t="s">
        <v>5178</v>
      </c>
      <c r="B2264" s="45" t="s">
        <v>4108</v>
      </c>
      <c r="C2264" s="46" t="s">
        <v>1034</v>
      </c>
      <c r="D2264" s="47" t="s">
        <v>5179</v>
      </c>
      <c r="E2264" s="48" t="s">
        <v>5178</v>
      </c>
    </row>
    <row r="2265" spans="1:5" x14ac:dyDescent="0.25">
      <c r="A2265" s="49" t="s">
        <v>5180</v>
      </c>
      <c r="B2265" s="50" t="s">
        <v>4108</v>
      </c>
      <c r="C2265" s="51" t="s">
        <v>1037</v>
      </c>
      <c r="D2265" s="52" t="s">
        <v>5179</v>
      </c>
      <c r="E2265" s="53" t="s">
        <v>5180</v>
      </c>
    </row>
    <row r="2266" spans="1:5" x14ac:dyDescent="0.25">
      <c r="A2266" s="54" t="s">
        <v>5181</v>
      </c>
      <c r="B2266" s="55" t="s">
        <v>4108</v>
      </c>
      <c r="C2266" s="56" t="s">
        <v>1040</v>
      </c>
      <c r="D2266" s="57" t="s">
        <v>5179</v>
      </c>
      <c r="E2266" s="58" t="s">
        <v>5181</v>
      </c>
    </row>
    <row r="2267" spans="1:5" x14ac:dyDescent="0.25">
      <c r="A2267" s="44" t="s">
        <v>5182</v>
      </c>
      <c r="B2267" s="45" t="s">
        <v>4108</v>
      </c>
      <c r="C2267" s="46" t="s">
        <v>1034</v>
      </c>
      <c r="D2267" s="47" t="s">
        <v>5183</v>
      </c>
      <c r="E2267" s="48" t="s">
        <v>5182</v>
      </c>
    </row>
    <row r="2268" spans="1:5" x14ac:dyDescent="0.25">
      <c r="A2268" s="49" t="s">
        <v>5184</v>
      </c>
      <c r="B2268" s="50" t="s">
        <v>4108</v>
      </c>
      <c r="C2268" s="51" t="s">
        <v>1037</v>
      </c>
      <c r="D2268" s="52" t="s">
        <v>5185</v>
      </c>
      <c r="E2268" s="53" t="s">
        <v>5184</v>
      </c>
    </row>
    <row r="2269" spans="1:5" x14ac:dyDescent="0.25">
      <c r="A2269" s="54" t="s">
        <v>5186</v>
      </c>
      <c r="B2269" s="55" t="s">
        <v>4108</v>
      </c>
      <c r="C2269" s="56" t="s">
        <v>1040</v>
      </c>
      <c r="D2269" s="57" t="s">
        <v>5185</v>
      </c>
      <c r="E2269" s="58" t="s">
        <v>5186</v>
      </c>
    </row>
    <row r="2270" spans="1:5" x14ac:dyDescent="0.25">
      <c r="A2270" s="44" t="s">
        <v>5187</v>
      </c>
      <c r="B2270" s="45" t="s">
        <v>4108</v>
      </c>
      <c r="C2270" s="46" t="s">
        <v>1034</v>
      </c>
      <c r="D2270" s="47" t="s">
        <v>5188</v>
      </c>
      <c r="E2270" s="48" t="s">
        <v>5187</v>
      </c>
    </row>
    <row r="2271" spans="1:5" x14ac:dyDescent="0.25">
      <c r="A2271" s="49" t="s">
        <v>5189</v>
      </c>
      <c r="B2271" s="50" t="s">
        <v>4108</v>
      </c>
      <c r="C2271" s="51" t="s">
        <v>1037</v>
      </c>
      <c r="D2271" s="52" t="s">
        <v>5190</v>
      </c>
      <c r="E2271" s="53" t="s">
        <v>5189</v>
      </c>
    </row>
    <row r="2272" spans="1:5" x14ac:dyDescent="0.25">
      <c r="A2272" s="54" t="s">
        <v>5191</v>
      </c>
      <c r="B2272" s="55" t="s">
        <v>4108</v>
      </c>
      <c r="C2272" s="56" t="s">
        <v>1040</v>
      </c>
      <c r="D2272" s="57" t="s">
        <v>5192</v>
      </c>
      <c r="E2272" s="58" t="s">
        <v>5191</v>
      </c>
    </row>
    <row r="2273" spans="1:5" x14ac:dyDescent="0.25">
      <c r="A2273" s="54" t="s">
        <v>5193</v>
      </c>
      <c r="B2273" s="55" t="s">
        <v>4108</v>
      </c>
      <c r="C2273" s="56" t="s">
        <v>1040</v>
      </c>
      <c r="D2273" s="57" t="s">
        <v>5194</v>
      </c>
      <c r="E2273" s="58" t="s">
        <v>5193</v>
      </c>
    </row>
    <row r="2274" spans="1:5" x14ac:dyDescent="0.25">
      <c r="A2274" s="54" t="s">
        <v>5195</v>
      </c>
      <c r="B2274" s="55" t="s">
        <v>4108</v>
      </c>
      <c r="C2274" s="56" t="s">
        <v>1040</v>
      </c>
      <c r="D2274" s="57" t="s">
        <v>5196</v>
      </c>
      <c r="E2274" s="58" t="s">
        <v>5195</v>
      </c>
    </row>
    <row r="2275" spans="1:5" x14ac:dyDescent="0.25">
      <c r="A2275" s="54" t="s">
        <v>5197</v>
      </c>
      <c r="B2275" s="55" t="s">
        <v>4108</v>
      </c>
      <c r="C2275" s="56" t="s">
        <v>1040</v>
      </c>
      <c r="D2275" s="57" t="s">
        <v>5198</v>
      </c>
      <c r="E2275" s="58" t="s">
        <v>5197</v>
      </c>
    </row>
    <row r="2276" spans="1:5" x14ac:dyDescent="0.25">
      <c r="A2276" s="49" t="s">
        <v>5199</v>
      </c>
      <c r="B2276" s="50" t="s">
        <v>4108</v>
      </c>
      <c r="C2276" s="51" t="s">
        <v>1037</v>
      </c>
      <c r="D2276" s="52" t="s">
        <v>5200</v>
      </c>
      <c r="E2276" s="53" t="s">
        <v>5199</v>
      </c>
    </row>
    <row r="2277" spans="1:5" x14ac:dyDescent="0.25">
      <c r="A2277" s="54" t="s">
        <v>5201</v>
      </c>
      <c r="B2277" s="55" t="s">
        <v>4108</v>
      </c>
      <c r="C2277" s="56" t="s">
        <v>1040</v>
      </c>
      <c r="D2277" s="57" t="s">
        <v>5200</v>
      </c>
      <c r="E2277" s="58" t="s">
        <v>5201</v>
      </c>
    </row>
    <row r="2278" spans="1:5" x14ac:dyDescent="0.25">
      <c r="A2278" s="44" t="s">
        <v>5202</v>
      </c>
      <c r="B2278" s="45" t="s">
        <v>4108</v>
      </c>
      <c r="C2278" s="46" t="s">
        <v>1034</v>
      </c>
      <c r="D2278" s="47" t="s">
        <v>5203</v>
      </c>
      <c r="E2278" s="48" t="s">
        <v>5202</v>
      </c>
    </row>
    <row r="2279" spans="1:5" x14ac:dyDescent="0.25">
      <c r="A2279" s="49" t="s">
        <v>5204</v>
      </c>
      <c r="B2279" s="50" t="s">
        <v>4108</v>
      </c>
      <c r="C2279" s="51" t="s">
        <v>1037</v>
      </c>
      <c r="D2279" s="52" t="s">
        <v>5205</v>
      </c>
      <c r="E2279" s="53" t="s">
        <v>5204</v>
      </c>
    </row>
    <row r="2280" spans="1:5" x14ac:dyDescent="0.25">
      <c r="A2280" s="54" t="s">
        <v>5206</v>
      </c>
      <c r="B2280" s="55" t="s">
        <v>4108</v>
      </c>
      <c r="C2280" s="56" t="s">
        <v>1040</v>
      </c>
      <c r="D2280" s="57" t="s">
        <v>5205</v>
      </c>
      <c r="E2280" s="58" t="s">
        <v>5206</v>
      </c>
    </row>
    <row r="2281" spans="1:5" x14ac:dyDescent="0.25">
      <c r="A2281" s="49" t="s">
        <v>5207</v>
      </c>
      <c r="B2281" s="50" t="s">
        <v>4108</v>
      </c>
      <c r="C2281" s="51" t="s">
        <v>1037</v>
      </c>
      <c r="D2281" s="52" t="s">
        <v>5208</v>
      </c>
      <c r="E2281" s="53" t="s">
        <v>5207</v>
      </c>
    </row>
    <row r="2282" spans="1:5" x14ac:dyDescent="0.25">
      <c r="A2282" s="54" t="s">
        <v>5209</v>
      </c>
      <c r="B2282" s="55" t="s">
        <v>4108</v>
      </c>
      <c r="C2282" s="56" t="s">
        <v>1040</v>
      </c>
      <c r="D2282" s="57" t="s">
        <v>5208</v>
      </c>
      <c r="E2282" s="58" t="s">
        <v>5209</v>
      </c>
    </row>
    <row r="2283" spans="1:5" x14ac:dyDescent="0.25">
      <c r="A2283" s="49" t="s">
        <v>5210</v>
      </c>
      <c r="B2283" s="50" t="s">
        <v>4108</v>
      </c>
      <c r="C2283" s="51" t="s">
        <v>1037</v>
      </c>
      <c r="D2283" s="52" t="s">
        <v>5211</v>
      </c>
      <c r="E2283" s="53" t="s">
        <v>5210</v>
      </c>
    </row>
    <row r="2284" spans="1:5" x14ac:dyDescent="0.25">
      <c r="A2284" s="54" t="s">
        <v>5212</v>
      </c>
      <c r="B2284" s="55" t="s">
        <v>4108</v>
      </c>
      <c r="C2284" s="56" t="s">
        <v>1040</v>
      </c>
      <c r="D2284" s="57" t="s">
        <v>5211</v>
      </c>
      <c r="E2284" s="58" t="s">
        <v>5212</v>
      </c>
    </row>
    <row r="2285" spans="1:5" x14ac:dyDescent="0.25">
      <c r="A2285" s="49" t="s">
        <v>5213</v>
      </c>
      <c r="B2285" s="50" t="s">
        <v>4108</v>
      </c>
      <c r="C2285" s="51" t="s">
        <v>1037</v>
      </c>
      <c r="D2285" s="52" t="s">
        <v>5214</v>
      </c>
      <c r="E2285" s="53" t="s">
        <v>5213</v>
      </c>
    </row>
    <row r="2286" spans="1:5" x14ac:dyDescent="0.25">
      <c r="A2286" s="54" t="s">
        <v>5215</v>
      </c>
      <c r="B2286" s="55" t="s">
        <v>4108</v>
      </c>
      <c r="C2286" s="56" t="s">
        <v>1040</v>
      </c>
      <c r="D2286" s="57" t="s">
        <v>5214</v>
      </c>
      <c r="E2286" s="58" t="s">
        <v>5215</v>
      </c>
    </row>
    <row r="2287" spans="1:5" x14ac:dyDescent="0.25">
      <c r="A2287" s="49" t="s">
        <v>5216</v>
      </c>
      <c r="B2287" s="50" t="s">
        <v>4108</v>
      </c>
      <c r="C2287" s="51" t="s">
        <v>1037</v>
      </c>
      <c r="D2287" s="52" t="s">
        <v>5217</v>
      </c>
      <c r="E2287" s="53" t="s">
        <v>5216</v>
      </c>
    </row>
    <row r="2288" spans="1:5" x14ac:dyDescent="0.25">
      <c r="A2288" s="54" t="s">
        <v>5218</v>
      </c>
      <c r="B2288" s="55" t="s">
        <v>4108</v>
      </c>
      <c r="C2288" s="56" t="s">
        <v>1040</v>
      </c>
      <c r="D2288" s="57" t="s">
        <v>5217</v>
      </c>
      <c r="E2288" s="58" t="s">
        <v>5218</v>
      </c>
    </row>
    <row r="2289" spans="1:5" x14ac:dyDescent="0.25">
      <c r="A2289" s="44" t="s">
        <v>5219</v>
      </c>
      <c r="B2289" s="45" t="s">
        <v>4108</v>
      </c>
      <c r="C2289" s="46" t="s">
        <v>1034</v>
      </c>
      <c r="D2289" s="47" t="s">
        <v>5220</v>
      </c>
      <c r="E2289" s="48" t="s">
        <v>5219</v>
      </c>
    </row>
    <row r="2290" spans="1:5" x14ac:dyDescent="0.25">
      <c r="A2290" s="49" t="s">
        <v>5221</v>
      </c>
      <c r="B2290" s="50" t="s">
        <v>4108</v>
      </c>
      <c r="C2290" s="51" t="s">
        <v>1037</v>
      </c>
      <c r="D2290" s="52" t="s">
        <v>5220</v>
      </c>
      <c r="E2290" s="53" t="s">
        <v>5221</v>
      </c>
    </row>
    <row r="2291" spans="1:5" x14ac:dyDescent="0.25">
      <c r="A2291" s="54" t="s">
        <v>5222</v>
      </c>
      <c r="B2291" s="55" t="s">
        <v>4108</v>
      </c>
      <c r="C2291" s="56" t="s">
        <v>1040</v>
      </c>
      <c r="D2291" s="57" t="s">
        <v>5220</v>
      </c>
      <c r="E2291" s="58" t="s">
        <v>5222</v>
      </c>
    </row>
    <row r="2292" spans="1:5" ht="17.25" x14ac:dyDescent="0.25">
      <c r="A2292" s="34" t="s">
        <v>5223</v>
      </c>
      <c r="B2292" s="35" t="s">
        <v>4108</v>
      </c>
      <c r="C2292" s="36" t="s">
        <v>1028</v>
      </c>
      <c r="D2292" s="74" t="s">
        <v>896</v>
      </c>
      <c r="E2292" s="38" t="s">
        <v>5223</v>
      </c>
    </row>
    <row r="2293" spans="1:5" x14ac:dyDescent="0.25">
      <c r="A2293" s="39" t="s">
        <v>5224</v>
      </c>
      <c r="B2293" s="40" t="s">
        <v>4108</v>
      </c>
      <c r="C2293" s="41" t="s">
        <v>1031</v>
      </c>
      <c r="D2293" s="42" t="s">
        <v>5225</v>
      </c>
      <c r="E2293" s="43" t="s">
        <v>5224</v>
      </c>
    </row>
    <row r="2294" spans="1:5" x14ac:dyDescent="0.25">
      <c r="A2294" s="44" t="s">
        <v>5226</v>
      </c>
      <c r="B2294" s="45" t="s">
        <v>4108</v>
      </c>
      <c r="C2294" s="46" t="s">
        <v>1034</v>
      </c>
      <c r="D2294" s="47" t="s">
        <v>5225</v>
      </c>
      <c r="E2294" s="48" t="s">
        <v>5226</v>
      </c>
    </row>
    <row r="2295" spans="1:5" x14ac:dyDescent="0.25">
      <c r="A2295" s="61" t="s">
        <v>5227</v>
      </c>
      <c r="B2295" s="62" t="s">
        <v>4108</v>
      </c>
      <c r="C2295" s="63" t="s">
        <v>1037</v>
      </c>
      <c r="D2295" s="69" t="s">
        <v>5225</v>
      </c>
      <c r="E2295" s="64" t="s">
        <v>5227</v>
      </c>
    </row>
    <row r="2296" spans="1:5" x14ac:dyDescent="0.25">
      <c r="A2296" s="44" t="s">
        <v>5228</v>
      </c>
      <c r="B2296" s="45" t="s">
        <v>4108</v>
      </c>
      <c r="C2296" s="46" t="s">
        <v>1034</v>
      </c>
      <c r="D2296" s="47" t="s">
        <v>5229</v>
      </c>
      <c r="E2296" s="48" t="s">
        <v>5228</v>
      </c>
    </row>
    <row r="2297" spans="1:5" x14ac:dyDescent="0.25">
      <c r="A2297" s="61" t="s">
        <v>5230</v>
      </c>
      <c r="B2297" s="62" t="s">
        <v>4108</v>
      </c>
      <c r="C2297" s="63" t="s">
        <v>1037</v>
      </c>
      <c r="D2297" s="69" t="s">
        <v>5231</v>
      </c>
      <c r="E2297" s="64" t="s">
        <v>5230</v>
      </c>
    </row>
    <row r="2298" spans="1:5" x14ac:dyDescent="0.25">
      <c r="A2298" s="54" t="s">
        <v>5232</v>
      </c>
      <c r="B2298" s="55" t="s">
        <v>4108</v>
      </c>
      <c r="C2298" s="56" t="s">
        <v>1040</v>
      </c>
      <c r="D2298" s="57" t="s">
        <v>5231</v>
      </c>
      <c r="E2298" s="58" t="s">
        <v>5232</v>
      </c>
    </row>
    <row r="2299" spans="1:5" x14ac:dyDescent="0.25">
      <c r="A2299" s="39" t="s">
        <v>5233</v>
      </c>
      <c r="B2299" s="40" t="s">
        <v>4108</v>
      </c>
      <c r="C2299" s="41" t="s">
        <v>1031</v>
      </c>
      <c r="D2299" s="42" t="s">
        <v>5234</v>
      </c>
      <c r="E2299" s="43" t="s">
        <v>5233</v>
      </c>
    </row>
    <row r="2300" spans="1:5" x14ac:dyDescent="0.25">
      <c r="A2300" s="44" t="s">
        <v>5235</v>
      </c>
      <c r="B2300" s="45" t="s">
        <v>4108</v>
      </c>
      <c r="C2300" s="46" t="s">
        <v>1034</v>
      </c>
      <c r="D2300" s="47" t="s">
        <v>5236</v>
      </c>
      <c r="E2300" s="48" t="s">
        <v>5235</v>
      </c>
    </row>
    <row r="2301" spans="1:5" x14ac:dyDescent="0.25">
      <c r="A2301" s="49" t="s">
        <v>5237</v>
      </c>
      <c r="B2301" s="50" t="s">
        <v>4108</v>
      </c>
      <c r="C2301" s="51" t="s">
        <v>1037</v>
      </c>
      <c r="D2301" s="52" t="s">
        <v>5238</v>
      </c>
      <c r="E2301" s="53" t="s">
        <v>5237</v>
      </c>
    </row>
    <row r="2302" spans="1:5" x14ac:dyDescent="0.25">
      <c r="A2302" s="54" t="s">
        <v>5239</v>
      </c>
      <c r="B2302" s="55" t="s">
        <v>4108</v>
      </c>
      <c r="C2302" s="56" t="s">
        <v>1040</v>
      </c>
      <c r="D2302" s="57" t="s">
        <v>5240</v>
      </c>
      <c r="E2302" s="58" t="s">
        <v>5239</v>
      </c>
    </row>
    <row r="2303" spans="1:5" x14ac:dyDescent="0.25">
      <c r="A2303" s="54" t="s">
        <v>5241</v>
      </c>
      <c r="B2303" s="55" t="s">
        <v>4108</v>
      </c>
      <c r="C2303" s="56" t="s">
        <v>1040</v>
      </c>
      <c r="D2303" s="57" t="s">
        <v>5242</v>
      </c>
      <c r="E2303" s="58" t="s">
        <v>5241</v>
      </c>
    </row>
    <row r="2304" spans="1:5" x14ac:dyDescent="0.25">
      <c r="A2304" s="54" t="s">
        <v>5243</v>
      </c>
      <c r="B2304" s="55" t="s">
        <v>4108</v>
      </c>
      <c r="C2304" s="56" t="s">
        <v>1040</v>
      </c>
      <c r="D2304" s="57" t="s">
        <v>5244</v>
      </c>
      <c r="E2304" s="58" t="s">
        <v>5243</v>
      </c>
    </row>
    <row r="2305" spans="1:5" x14ac:dyDescent="0.25">
      <c r="A2305" s="54" t="s">
        <v>5245</v>
      </c>
      <c r="B2305" s="55" t="s">
        <v>4108</v>
      </c>
      <c r="C2305" s="56" t="s">
        <v>1040</v>
      </c>
      <c r="D2305" s="57" t="s">
        <v>5246</v>
      </c>
      <c r="E2305" s="58" t="s">
        <v>5245</v>
      </c>
    </row>
    <row r="2306" spans="1:5" x14ac:dyDescent="0.25">
      <c r="A2306" s="49" t="s">
        <v>5247</v>
      </c>
      <c r="B2306" s="50" t="s">
        <v>4108</v>
      </c>
      <c r="C2306" s="51" t="s">
        <v>1037</v>
      </c>
      <c r="D2306" s="69" t="s">
        <v>5248</v>
      </c>
      <c r="E2306" s="53" t="s">
        <v>5247</v>
      </c>
    </row>
    <row r="2307" spans="1:5" x14ac:dyDescent="0.25">
      <c r="A2307" s="54" t="s">
        <v>5249</v>
      </c>
      <c r="B2307" s="55" t="s">
        <v>4108</v>
      </c>
      <c r="C2307" s="56" t="s">
        <v>1040</v>
      </c>
      <c r="D2307" s="57" t="s">
        <v>5250</v>
      </c>
      <c r="E2307" s="58" t="s">
        <v>5249</v>
      </c>
    </row>
    <row r="2308" spans="1:5" x14ac:dyDescent="0.25">
      <c r="A2308" s="54" t="s">
        <v>5251</v>
      </c>
      <c r="B2308" s="55" t="s">
        <v>4108</v>
      </c>
      <c r="C2308" s="56" t="s">
        <v>1040</v>
      </c>
      <c r="D2308" s="57" t="s">
        <v>5252</v>
      </c>
      <c r="E2308" s="58" t="s">
        <v>5251</v>
      </c>
    </row>
    <row r="2309" spans="1:5" x14ac:dyDescent="0.25">
      <c r="A2309" s="54" t="s">
        <v>5253</v>
      </c>
      <c r="B2309" s="55" t="s">
        <v>4108</v>
      </c>
      <c r="C2309" s="56" t="s">
        <v>1040</v>
      </c>
      <c r="D2309" s="57" t="s">
        <v>5254</v>
      </c>
      <c r="E2309" s="58" t="s">
        <v>5253</v>
      </c>
    </row>
    <row r="2310" spans="1:5" x14ac:dyDescent="0.25">
      <c r="A2310" s="49" t="s">
        <v>5255</v>
      </c>
      <c r="B2310" s="50" t="s">
        <v>4108</v>
      </c>
      <c r="C2310" s="51" t="s">
        <v>1037</v>
      </c>
      <c r="D2310" s="52" t="s">
        <v>5256</v>
      </c>
      <c r="E2310" s="53" t="s">
        <v>5255</v>
      </c>
    </row>
    <row r="2311" spans="1:5" x14ac:dyDescent="0.25">
      <c r="A2311" s="54" t="s">
        <v>5257</v>
      </c>
      <c r="B2311" s="55" t="s">
        <v>4108</v>
      </c>
      <c r="C2311" s="56" t="s">
        <v>1040</v>
      </c>
      <c r="D2311" s="57" t="s">
        <v>5258</v>
      </c>
      <c r="E2311" s="58" t="s">
        <v>5257</v>
      </c>
    </row>
    <row r="2312" spans="1:5" x14ac:dyDescent="0.25">
      <c r="A2312" s="54" t="s">
        <v>5259</v>
      </c>
      <c r="B2312" s="55" t="s">
        <v>4108</v>
      </c>
      <c r="C2312" s="56" t="s">
        <v>1040</v>
      </c>
      <c r="D2312" s="57" t="s">
        <v>5260</v>
      </c>
      <c r="E2312" s="58" t="s">
        <v>5259</v>
      </c>
    </row>
    <row r="2313" spans="1:5" x14ac:dyDescent="0.25">
      <c r="A2313" s="49" t="s">
        <v>5261</v>
      </c>
      <c r="B2313" s="50" t="s">
        <v>4108</v>
      </c>
      <c r="C2313" s="51" t="s">
        <v>1037</v>
      </c>
      <c r="D2313" s="52" t="s">
        <v>5262</v>
      </c>
      <c r="E2313" s="53" t="s">
        <v>5261</v>
      </c>
    </row>
    <row r="2314" spans="1:5" x14ac:dyDescent="0.25">
      <c r="A2314" s="54" t="s">
        <v>5263</v>
      </c>
      <c r="B2314" s="55" t="s">
        <v>4108</v>
      </c>
      <c r="C2314" s="56" t="s">
        <v>1040</v>
      </c>
      <c r="D2314" s="57" t="s">
        <v>2650</v>
      </c>
      <c r="E2314" s="58" t="s">
        <v>5263</v>
      </c>
    </row>
    <row r="2315" spans="1:5" x14ac:dyDescent="0.25">
      <c r="A2315" s="54" t="s">
        <v>5264</v>
      </c>
      <c r="B2315" s="55" t="s">
        <v>4108</v>
      </c>
      <c r="C2315" s="56" t="s">
        <v>1040</v>
      </c>
      <c r="D2315" s="57" t="s">
        <v>2652</v>
      </c>
      <c r="E2315" s="58" t="s">
        <v>5264</v>
      </c>
    </row>
    <row r="2316" spans="1:5" x14ac:dyDescent="0.25">
      <c r="A2316" s="54" t="s">
        <v>5265</v>
      </c>
      <c r="B2316" s="55" t="s">
        <v>4108</v>
      </c>
      <c r="C2316" s="56" t="s">
        <v>1040</v>
      </c>
      <c r="D2316" s="57" t="s">
        <v>5266</v>
      </c>
      <c r="E2316" s="58" t="s">
        <v>5265</v>
      </c>
    </row>
    <row r="2317" spans="1:5" x14ac:dyDescent="0.25">
      <c r="A2317" s="49" t="s">
        <v>5267</v>
      </c>
      <c r="B2317" s="50" t="s">
        <v>4108</v>
      </c>
      <c r="C2317" s="51" t="s">
        <v>1037</v>
      </c>
      <c r="D2317" s="52" t="s">
        <v>5268</v>
      </c>
      <c r="E2317" s="53" t="s">
        <v>5267</v>
      </c>
    </row>
    <row r="2318" spans="1:5" x14ac:dyDescent="0.25">
      <c r="A2318" s="54" t="s">
        <v>5269</v>
      </c>
      <c r="B2318" s="55" t="s">
        <v>4108</v>
      </c>
      <c r="C2318" s="56" t="s">
        <v>1040</v>
      </c>
      <c r="D2318" s="57" t="s">
        <v>5268</v>
      </c>
      <c r="E2318" s="58" t="s">
        <v>5269</v>
      </c>
    </row>
    <row r="2319" spans="1:5" x14ac:dyDescent="0.25">
      <c r="A2319" s="49" t="s">
        <v>5270</v>
      </c>
      <c r="B2319" s="50" t="s">
        <v>4108</v>
      </c>
      <c r="C2319" s="51" t="s">
        <v>1037</v>
      </c>
      <c r="D2319" s="52" t="s">
        <v>5271</v>
      </c>
      <c r="E2319" s="53" t="s">
        <v>5270</v>
      </c>
    </row>
    <row r="2320" spans="1:5" x14ac:dyDescent="0.25">
      <c r="A2320" s="54" t="s">
        <v>5272</v>
      </c>
      <c r="B2320" s="55" t="s">
        <v>4108</v>
      </c>
      <c r="C2320" s="56" t="s">
        <v>1040</v>
      </c>
      <c r="D2320" s="57" t="s">
        <v>5273</v>
      </c>
      <c r="E2320" s="58" t="s">
        <v>5272</v>
      </c>
    </row>
    <row r="2321" spans="1:5" x14ac:dyDescent="0.25">
      <c r="A2321" s="54" t="s">
        <v>5274</v>
      </c>
      <c r="B2321" s="55" t="s">
        <v>4108</v>
      </c>
      <c r="C2321" s="56" t="s">
        <v>1040</v>
      </c>
      <c r="D2321" s="57" t="s">
        <v>5275</v>
      </c>
      <c r="E2321" s="58" t="s">
        <v>5274</v>
      </c>
    </row>
    <row r="2322" spans="1:5" x14ac:dyDescent="0.25">
      <c r="A2322" s="54" t="s">
        <v>5276</v>
      </c>
      <c r="B2322" s="55" t="s">
        <v>4108</v>
      </c>
      <c r="C2322" s="56" t="s">
        <v>1040</v>
      </c>
      <c r="D2322" s="57" t="s">
        <v>5277</v>
      </c>
      <c r="E2322" s="58" t="s">
        <v>5276</v>
      </c>
    </row>
    <row r="2323" spans="1:5" x14ac:dyDescent="0.25">
      <c r="A2323" s="54" t="s">
        <v>5278</v>
      </c>
      <c r="B2323" s="55" t="s">
        <v>4108</v>
      </c>
      <c r="C2323" s="56" t="s">
        <v>1040</v>
      </c>
      <c r="D2323" s="57" t="s">
        <v>5279</v>
      </c>
      <c r="E2323" s="58" t="s">
        <v>5278</v>
      </c>
    </row>
    <row r="2324" spans="1:5" x14ac:dyDescent="0.25">
      <c r="A2324" s="54" t="s">
        <v>5280</v>
      </c>
      <c r="B2324" s="55" t="s">
        <v>4108</v>
      </c>
      <c r="C2324" s="56" t="s">
        <v>1040</v>
      </c>
      <c r="D2324" s="57" t="s">
        <v>5281</v>
      </c>
      <c r="E2324" s="58" t="s">
        <v>5280</v>
      </c>
    </row>
    <row r="2325" spans="1:5" x14ac:dyDescent="0.25">
      <c r="A2325" s="49" t="s">
        <v>5282</v>
      </c>
      <c r="B2325" s="50" t="s">
        <v>4108</v>
      </c>
      <c r="C2325" s="51" t="s">
        <v>1037</v>
      </c>
      <c r="D2325" s="52" t="s">
        <v>5283</v>
      </c>
      <c r="E2325" s="53" t="s">
        <v>5282</v>
      </c>
    </row>
    <row r="2326" spans="1:5" x14ac:dyDescent="0.25">
      <c r="A2326" s="54" t="s">
        <v>5284</v>
      </c>
      <c r="B2326" s="55" t="s">
        <v>4108</v>
      </c>
      <c r="C2326" s="56" t="s">
        <v>1040</v>
      </c>
      <c r="D2326" s="57" t="s">
        <v>5285</v>
      </c>
      <c r="E2326" s="58" t="s">
        <v>5284</v>
      </c>
    </row>
    <row r="2327" spans="1:5" x14ac:dyDescent="0.25">
      <c r="A2327" s="54" t="s">
        <v>5286</v>
      </c>
      <c r="B2327" s="55" t="s">
        <v>4108</v>
      </c>
      <c r="C2327" s="56" t="s">
        <v>1040</v>
      </c>
      <c r="D2327" s="57" t="s">
        <v>5287</v>
      </c>
      <c r="E2327" s="58" t="s">
        <v>5286</v>
      </c>
    </row>
    <row r="2328" spans="1:5" x14ac:dyDescent="0.25">
      <c r="A2328" s="49" t="s">
        <v>5288</v>
      </c>
      <c r="B2328" s="50" t="s">
        <v>4108</v>
      </c>
      <c r="C2328" s="51" t="s">
        <v>1037</v>
      </c>
      <c r="D2328" s="69" t="s">
        <v>5289</v>
      </c>
      <c r="E2328" s="53" t="s">
        <v>5288</v>
      </c>
    </row>
    <row r="2329" spans="1:5" x14ac:dyDescent="0.25">
      <c r="A2329" s="54" t="s">
        <v>5290</v>
      </c>
      <c r="B2329" s="55" t="s">
        <v>4108</v>
      </c>
      <c r="C2329" s="56" t="s">
        <v>1040</v>
      </c>
      <c r="D2329" s="57" t="s">
        <v>5291</v>
      </c>
      <c r="E2329" s="58" t="s">
        <v>5290</v>
      </c>
    </row>
    <row r="2330" spans="1:5" x14ac:dyDescent="0.25">
      <c r="A2330" s="54" t="s">
        <v>5292</v>
      </c>
      <c r="B2330" s="55" t="s">
        <v>4108</v>
      </c>
      <c r="C2330" s="56" t="s">
        <v>1040</v>
      </c>
      <c r="D2330" s="57" t="s">
        <v>5293</v>
      </c>
      <c r="E2330" s="58" t="s">
        <v>5292</v>
      </c>
    </row>
    <row r="2331" spans="1:5" x14ac:dyDescent="0.25">
      <c r="A2331" s="54" t="s">
        <v>5294</v>
      </c>
      <c r="B2331" s="55" t="s">
        <v>4108</v>
      </c>
      <c r="C2331" s="56" t="s">
        <v>1040</v>
      </c>
      <c r="D2331" s="57" t="s">
        <v>5295</v>
      </c>
      <c r="E2331" s="58" t="s">
        <v>5294</v>
      </c>
    </row>
    <row r="2332" spans="1:5" x14ac:dyDescent="0.25">
      <c r="A2332" s="54" t="s">
        <v>5296</v>
      </c>
      <c r="B2332" s="55" t="s">
        <v>4108</v>
      </c>
      <c r="C2332" s="56" t="s">
        <v>1040</v>
      </c>
      <c r="D2332" s="57" t="s">
        <v>5297</v>
      </c>
      <c r="E2332" s="58" t="s">
        <v>5296</v>
      </c>
    </row>
    <row r="2333" spans="1:5" x14ac:dyDescent="0.25">
      <c r="A2333" s="54" t="s">
        <v>5298</v>
      </c>
      <c r="B2333" s="55" t="s">
        <v>4108</v>
      </c>
      <c r="C2333" s="56" t="s">
        <v>1040</v>
      </c>
      <c r="D2333" s="57" t="s">
        <v>5299</v>
      </c>
      <c r="E2333" s="58" t="s">
        <v>5298</v>
      </c>
    </row>
    <row r="2334" spans="1:5" x14ac:dyDescent="0.25">
      <c r="A2334" s="54" t="s">
        <v>5300</v>
      </c>
      <c r="B2334" s="55" t="s">
        <v>4108</v>
      </c>
      <c r="C2334" s="56" t="s">
        <v>1040</v>
      </c>
      <c r="D2334" s="57" t="s">
        <v>5301</v>
      </c>
      <c r="E2334" s="58" t="s">
        <v>5300</v>
      </c>
    </row>
    <row r="2335" spans="1:5" x14ac:dyDescent="0.25">
      <c r="A2335" s="54" t="s">
        <v>5302</v>
      </c>
      <c r="B2335" s="55" t="s">
        <v>4108</v>
      </c>
      <c r="C2335" s="56" t="s">
        <v>1040</v>
      </c>
      <c r="D2335" s="57" t="s">
        <v>5303</v>
      </c>
      <c r="E2335" s="58" t="s">
        <v>5302</v>
      </c>
    </row>
    <row r="2336" spans="1:5" x14ac:dyDescent="0.25">
      <c r="A2336" s="54" t="s">
        <v>5304</v>
      </c>
      <c r="B2336" s="55" t="s">
        <v>4108</v>
      </c>
      <c r="C2336" s="56" t="s">
        <v>1040</v>
      </c>
      <c r="D2336" s="57" t="s">
        <v>5305</v>
      </c>
      <c r="E2336" s="58" t="s">
        <v>5304</v>
      </c>
    </row>
    <row r="2337" spans="1:5" x14ac:dyDescent="0.25">
      <c r="A2337" s="54" t="s">
        <v>5306</v>
      </c>
      <c r="B2337" s="55" t="s">
        <v>4108</v>
      </c>
      <c r="C2337" s="56" t="s">
        <v>1040</v>
      </c>
      <c r="D2337" s="57" t="s">
        <v>5307</v>
      </c>
      <c r="E2337" s="58" t="s">
        <v>5306</v>
      </c>
    </row>
    <row r="2338" spans="1:5" x14ac:dyDescent="0.25">
      <c r="A2338" s="54" t="s">
        <v>5308</v>
      </c>
      <c r="B2338" s="55" t="s">
        <v>4108</v>
      </c>
      <c r="C2338" s="56" t="s">
        <v>1040</v>
      </c>
      <c r="D2338" s="57" t="s">
        <v>5309</v>
      </c>
      <c r="E2338" s="58" t="s">
        <v>5308</v>
      </c>
    </row>
    <row r="2339" spans="1:5" x14ac:dyDescent="0.25">
      <c r="A2339" s="54" t="s">
        <v>5310</v>
      </c>
      <c r="B2339" s="55" t="s">
        <v>4108</v>
      </c>
      <c r="C2339" s="56" t="s">
        <v>1040</v>
      </c>
      <c r="D2339" s="57" t="s">
        <v>5311</v>
      </c>
      <c r="E2339" s="58" t="s">
        <v>5310</v>
      </c>
    </row>
    <row r="2340" spans="1:5" x14ac:dyDescent="0.25">
      <c r="A2340" s="54" t="s">
        <v>5312</v>
      </c>
      <c r="B2340" s="55" t="s">
        <v>4108</v>
      </c>
      <c r="C2340" s="56" t="s">
        <v>1040</v>
      </c>
      <c r="D2340" s="57" t="s">
        <v>5313</v>
      </c>
      <c r="E2340" s="58" t="s">
        <v>5312</v>
      </c>
    </row>
    <row r="2341" spans="1:5" x14ac:dyDescent="0.25">
      <c r="A2341" s="54" t="s">
        <v>5314</v>
      </c>
      <c r="B2341" s="55" t="s">
        <v>4108</v>
      </c>
      <c r="C2341" s="56" t="s">
        <v>1040</v>
      </c>
      <c r="D2341" s="57" t="s">
        <v>5315</v>
      </c>
      <c r="E2341" s="58" t="s">
        <v>5314</v>
      </c>
    </row>
    <row r="2342" spans="1:5" x14ac:dyDescent="0.25">
      <c r="A2342" s="54" t="s">
        <v>5316</v>
      </c>
      <c r="B2342" s="55" t="s">
        <v>4108</v>
      </c>
      <c r="C2342" s="56" t="s">
        <v>1040</v>
      </c>
      <c r="D2342" s="57" t="s">
        <v>5317</v>
      </c>
      <c r="E2342" s="58" t="s">
        <v>5316</v>
      </c>
    </row>
    <row r="2343" spans="1:5" x14ac:dyDescent="0.25">
      <c r="A2343" s="54" t="s">
        <v>5318</v>
      </c>
      <c r="B2343" s="55" t="s">
        <v>4108</v>
      </c>
      <c r="C2343" s="56" t="s">
        <v>1040</v>
      </c>
      <c r="D2343" s="57" t="s">
        <v>5319</v>
      </c>
      <c r="E2343" s="58" t="s">
        <v>5318</v>
      </c>
    </row>
    <row r="2344" spans="1:5" x14ac:dyDescent="0.25">
      <c r="A2344" s="54" t="s">
        <v>5320</v>
      </c>
      <c r="B2344" s="55" t="s">
        <v>4108</v>
      </c>
      <c r="C2344" s="56" t="s">
        <v>1040</v>
      </c>
      <c r="D2344" s="60" t="s">
        <v>5321</v>
      </c>
      <c r="E2344" s="58" t="s">
        <v>5320</v>
      </c>
    </row>
    <row r="2345" spans="1:5" x14ac:dyDescent="0.25">
      <c r="A2345" s="54" t="s">
        <v>5322</v>
      </c>
      <c r="B2345" s="55" t="s">
        <v>4108</v>
      </c>
      <c r="C2345" s="56" t="s">
        <v>1040</v>
      </c>
      <c r="D2345" s="60" t="s">
        <v>5323</v>
      </c>
      <c r="E2345" s="58" t="s">
        <v>5322</v>
      </c>
    </row>
    <row r="2346" spans="1:5" x14ac:dyDescent="0.25">
      <c r="A2346" s="54" t="s">
        <v>5324</v>
      </c>
      <c r="B2346" s="55" t="s">
        <v>4108</v>
      </c>
      <c r="C2346" s="56" t="s">
        <v>1040</v>
      </c>
      <c r="D2346" s="57" t="s">
        <v>5325</v>
      </c>
      <c r="E2346" s="58" t="s">
        <v>5324</v>
      </c>
    </row>
    <row r="2347" spans="1:5" x14ac:dyDescent="0.25">
      <c r="A2347" s="49" t="s">
        <v>5326</v>
      </c>
      <c r="B2347" s="50" t="s">
        <v>4108</v>
      </c>
      <c r="C2347" s="51" t="s">
        <v>1037</v>
      </c>
      <c r="D2347" s="52" t="s">
        <v>5327</v>
      </c>
      <c r="E2347" s="53" t="s">
        <v>5326</v>
      </c>
    </row>
    <row r="2348" spans="1:5" x14ac:dyDescent="0.25">
      <c r="A2348" s="54" t="s">
        <v>5328</v>
      </c>
      <c r="B2348" s="55" t="s">
        <v>4108</v>
      </c>
      <c r="C2348" s="56" t="s">
        <v>1040</v>
      </c>
      <c r="D2348" s="57" t="s">
        <v>5329</v>
      </c>
      <c r="E2348" s="58" t="s">
        <v>5328</v>
      </c>
    </row>
    <row r="2349" spans="1:5" x14ac:dyDescent="0.25">
      <c r="A2349" s="54" t="s">
        <v>5330</v>
      </c>
      <c r="B2349" s="55" t="s">
        <v>4108</v>
      </c>
      <c r="C2349" s="56" t="s">
        <v>1040</v>
      </c>
      <c r="D2349" s="57" t="s">
        <v>5331</v>
      </c>
      <c r="E2349" s="58" t="s">
        <v>5330</v>
      </c>
    </row>
    <row r="2350" spans="1:5" x14ac:dyDescent="0.25">
      <c r="A2350" s="54" t="s">
        <v>5332</v>
      </c>
      <c r="B2350" s="55" t="s">
        <v>4108</v>
      </c>
      <c r="C2350" s="56" t="s">
        <v>1040</v>
      </c>
      <c r="D2350" s="57" t="s">
        <v>5333</v>
      </c>
      <c r="E2350" s="58" t="s">
        <v>5332</v>
      </c>
    </row>
    <row r="2351" spans="1:5" x14ac:dyDescent="0.25">
      <c r="A2351" s="54" t="s">
        <v>5334</v>
      </c>
      <c r="B2351" s="55" t="s">
        <v>4108</v>
      </c>
      <c r="C2351" s="56" t="s">
        <v>1040</v>
      </c>
      <c r="D2351" s="57" t="s">
        <v>5335</v>
      </c>
      <c r="E2351" s="58" t="s">
        <v>5334</v>
      </c>
    </row>
    <row r="2352" spans="1:5" x14ac:dyDescent="0.25">
      <c r="A2352" s="54" t="s">
        <v>5336</v>
      </c>
      <c r="B2352" s="55" t="s">
        <v>4108</v>
      </c>
      <c r="C2352" s="56" t="s">
        <v>1040</v>
      </c>
      <c r="D2352" s="57" t="s">
        <v>5337</v>
      </c>
      <c r="E2352" s="58" t="s">
        <v>5336</v>
      </c>
    </row>
    <row r="2353" spans="1:5" x14ac:dyDescent="0.25">
      <c r="A2353" s="54" t="s">
        <v>5338</v>
      </c>
      <c r="B2353" s="55" t="s">
        <v>4108</v>
      </c>
      <c r="C2353" s="56" t="s">
        <v>1040</v>
      </c>
      <c r="D2353" s="57" t="s">
        <v>5339</v>
      </c>
      <c r="E2353" s="58" t="s">
        <v>5338</v>
      </c>
    </row>
    <row r="2354" spans="1:5" x14ac:dyDescent="0.25">
      <c r="A2354" s="54" t="s">
        <v>5340</v>
      </c>
      <c r="B2354" s="55" t="s">
        <v>4108</v>
      </c>
      <c r="C2354" s="56" t="s">
        <v>1040</v>
      </c>
      <c r="D2354" s="57" t="s">
        <v>5341</v>
      </c>
      <c r="E2354" s="58" t="s">
        <v>5340</v>
      </c>
    </row>
    <row r="2355" spans="1:5" x14ac:dyDescent="0.25">
      <c r="A2355" s="54" t="s">
        <v>5342</v>
      </c>
      <c r="B2355" s="55" t="s">
        <v>4108</v>
      </c>
      <c r="C2355" s="56" t="s">
        <v>1040</v>
      </c>
      <c r="D2355" s="60" t="s">
        <v>5343</v>
      </c>
      <c r="E2355" s="58" t="s">
        <v>5342</v>
      </c>
    </row>
    <row r="2356" spans="1:5" x14ac:dyDescent="0.25">
      <c r="A2356" s="54" t="s">
        <v>5344</v>
      </c>
      <c r="B2356" s="55" t="s">
        <v>4108</v>
      </c>
      <c r="C2356" s="56" t="s">
        <v>1040</v>
      </c>
      <c r="D2356" s="57" t="s">
        <v>5345</v>
      </c>
      <c r="E2356" s="58" t="s">
        <v>5344</v>
      </c>
    </row>
    <row r="2357" spans="1:5" x14ac:dyDescent="0.25">
      <c r="A2357" s="49" t="s">
        <v>5346</v>
      </c>
      <c r="B2357" s="50" t="s">
        <v>4108</v>
      </c>
      <c r="C2357" s="51" t="s">
        <v>1037</v>
      </c>
      <c r="D2357" s="69" t="s">
        <v>5347</v>
      </c>
      <c r="E2357" s="53" t="s">
        <v>5346</v>
      </c>
    </row>
    <row r="2358" spans="1:5" x14ac:dyDescent="0.25">
      <c r="A2358" s="54" t="s">
        <v>5348</v>
      </c>
      <c r="B2358" s="55" t="s">
        <v>4108</v>
      </c>
      <c r="C2358" s="56" t="s">
        <v>1040</v>
      </c>
      <c r="D2358" s="57" t="s">
        <v>5347</v>
      </c>
      <c r="E2358" s="58" t="s">
        <v>5348</v>
      </c>
    </row>
    <row r="2359" spans="1:5" x14ac:dyDescent="0.25">
      <c r="A2359" s="49" t="s">
        <v>5349</v>
      </c>
      <c r="B2359" s="50" t="s">
        <v>4108</v>
      </c>
      <c r="C2359" s="51" t="s">
        <v>1037</v>
      </c>
      <c r="D2359" s="69" t="s">
        <v>5350</v>
      </c>
      <c r="E2359" s="53" t="s">
        <v>5349</v>
      </c>
    </row>
    <row r="2360" spans="1:5" x14ac:dyDescent="0.25">
      <c r="A2360" s="54" t="s">
        <v>5351</v>
      </c>
      <c r="B2360" s="55" t="s">
        <v>4108</v>
      </c>
      <c r="C2360" s="56" t="s">
        <v>1040</v>
      </c>
      <c r="D2360" s="57" t="s">
        <v>5352</v>
      </c>
      <c r="E2360" s="58" t="s">
        <v>5351</v>
      </c>
    </row>
    <row r="2361" spans="1:5" x14ac:dyDescent="0.25">
      <c r="A2361" s="54" t="s">
        <v>5353</v>
      </c>
      <c r="B2361" s="55" t="s">
        <v>4108</v>
      </c>
      <c r="C2361" s="56" t="s">
        <v>1040</v>
      </c>
      <c r="D2361" s="57" t="s">
        <v>5354</v>
      </c>
      <c r="E2361" s="58" t="s">
        <v>5353</v>
      </c>
    </row>
    <row r="2362" spans="1:5" x14ac:dyDescent="0.25">
      <c r="A2362" s="54" t="s">
        <v>5355</v>
      </c>
      <c r="B2362" s="55" t="s">
        <v>4108</v>
      </c>
      <c r="C2362" s="56" t="s">
        <v>1040</v>
      </c>
      <c r="D2362" s="57" t="s">
        <v>5356</v>
      </c>
      <c r="E2362" s="58" t="s">
        <v>5355</v>
      </c>
    </row>
    <row r="2363" spans="1:5" x14ac:dyDescent="0.25">
      <c r="A2363" s="44" t="s">
        <v>5357</v>
      </c>
      <c r="B2363" s="45" t="s">
        <v>4108</v>
      </c>
      <c r="C2363" s="46" t="s">
        <v>1034</v>
      </c>
      <c r="D2363" s="47" t="s">
        <v>5358</v>
      </c>
      <c r="E2363" s="48" t="s">
        <v>5357</v>
      </c>
    </row>
    <row r="2364" spans="1:5" x14ac:dyDescent="0.25">
      <c r="A2364" s="49" t="s">
        <v>5359</v>
      </c>
      <c r="B2364" s="50" t="s">
        <v>4108</v>
      </c>
      <c r="C2364" s="51" t="s">
        <v>1037</v>
      </c>
      <c r="D2364" s="69" t="s">
        <v>5360</v>
      </c>
      <c r="E2364" s="53" t="s">
        <v>5359</v>
      </c>
    </row>
    <row r="2365" spans="1:5" x14ac:dyDescent="0.25">
      <c r="A2365" s="54" t="s">
        <v>5361</v>
      </c>
      <c r="B2365" s="55" t="s">
        <v>4108</v>
      </c>
      <c r="C2365" s="56" t="s">
        <v>1040</v>
      </c>
      <c r="D2365" s="57" t="s">
        <v>5362</v>
      </c>
      <c r="E2365" s="58" t="s">
        <v>5361</v>
      </c>
    </row>
    <row r="2366" spans="1:5" x14ac:dyDescent="0.25">
      <c r="A2366" s="54" t="s">
        <v>5363</v>
      </c>
      <c r="B2366" s="55" t="s">
        <v>4108</v>
      </c>
      <c r="C2366" s="56" t="s">
        <v>1040</v>
      </c>
      <c r="D2366" s="57" t="s">
        <v>5364</v>
      </c>
      <c r="E2366" s="58" t="s">
        <v>5363</v>
      </c>
    </row>
    <row r="2367" spans="1:5" x14ac:dyDescent="0.25">
      <c r="A2367" s="54" t="s">
        <v>5365</v>
      </c>
      <c r="B2367" s="55" t="s">
        <v>4108</v>
      </c>
      <c r="C2367" s="56" t="s">
        <v>1040</v>
      </c>
      <c r="D2367" s="57" t="s">
        <v>5366</v>
      </c>
      <c r="E2367" s="58" t="s">
        <v>5365</v>
      </c>
    </row>
    <row r="2368" spans="1:5" x14ac:dyDescent="0.25">
      <c r="A2368" s="49" t="s">
        <v>5367</v>
      </c>
      <c r="B2368" s="50" t="s">
        <v>4108</v>
      </c>
      <c r="C2368" s="51" t="s">
        <v>1037</v>
      </c>
      <c r="D2368" s="69" t="s">
        <v>5368</v>
      </c>
      <c r="E2368" s="53" t="s">
        <v>5367</v>
      </c>
    </row>
    <row r="2369" spans="1:5" x14ac:dyDescent="0.25">
      <c r="A2369" s="54" t="s">
        <v>5369</v>
      </c>
      <c r="B2369" s="55" t="s">
        <v>4108</v>
      </c>
      <c r="C2369" s="56" t="s">
        <v>1040</v>
      </c>
      <c r="D2369" s="57" t="s">
        <v>5370</v>
      </c>
      <c r="E2369" s="58" t="s">
        <v>5369</v>
      </c>
    </row>
    <row r="2370" spans="1:5" x14ac:dyDescent="0.25">
      <c r="A2370" s="54" t="s">
        <v>5371</v>
      </c>
      <c r="B2370" s="55" t="s">
        <v>4108</v>
      </c>
      <c r="C2370" s="56" t="s">
        <v>1040</v>
      </c>
      <c r="D2370" s="57" t="s">
        <v>5372</v>
      </c>
      <c r="E2370" s="58" t="s">
        <v>5371</v>
      </c>
    </row>
    <row r="2371" spans="1:5" x14ac:dyDescent="0.25">
      <c r="A2371" s="54" t="s">
        <v>5373</v>
      </c>
      <c r="B2371" s="55" t="s">
        <v>4108</v>
      </c>
      <c r="C2371" s="56" t="s">
        <v>1040</v>
      </c>
      <c r="D2371" s="57" t="s">
        <v>5374</v>
      </c>
      <c r="E2371" s="58" t="s">
        <v>5373</v>
      </c>
    </row>
    <row r="2372" spans="1:5" x14ac:dyDescent="0.25">
      <c r="A2372" s="54" t="s">
        <v>5375</v>
      </c>
      <c r="B2372" s="55" t="s">
        <v>4108</v>
      </c>
      <c r="C2372" s="56" t="s">
        <v>1040</v>
      </c>
      <c r="D2372" s="57" t="s">
        <v>5376</v>
      </c>
      <c r="E2372" s="58" t="s">
        <v>5375</v>
      </c>
    </row>
    <row r="2373" spans="1:5" x14ac:dyDescent="0.25">
      <c r="A2373" s="54" t="s">
        <v>5377</v>
      </c>
      <c r="B2373" s="55" t="s">
        <v>4108</v>
      </c>
      <c r="C2373" s="56" t="s">
        <v>1040</v>
      </c>
      <c r="D2373" s="57" t="s">
        <v>5378</v>
      </c>
      <c r="E2373" s="58" t="s">
        <v>5377</v>
      </c>
    </row>
    <row r="2374" spans="1:5" x14ac:dyDescent="0.25">
      <c r="A2374" s="54" t="s">
        <v>5379</v>
      </c>
      <c r="B2374" s="55" t="s">
        <v>4108</v>
      </c>
      <c r="C2374" s="56" t="s">
        <v>1040</v>
      </c>
      <c r="D2374" s="57" t="s">
        <v>5380</v>
      </c>
      <c r="E2374" s="58" t="s">
        <v>5379</v>
      </c>
    </row>
    <row r="2375" spans="1:5" x14ac:dyDescent="0.25">
      <c r="A2375" s="44" t="s">
        <v>5381</v>
      </c>
      <c r="B2375" s="45" t="s">
        <v>4108</v>
      </c>
      <c r="C2375" s="46" t="s">
        <v>1034</v>
      </c>
      <c r="D2375" s="47" t="s">
        <v>5382</v>
      </c>
      <c r="E2375" s="48" t="s">
        <v>5381</v>
      </c>
    </row>
    <row r="2376" spans="1:5" x14ac:dyDescent="0.25">
      <c r="A2376" s="49" t="s">
        <v>5383</v>
      </c>
      <c r="B2376" s="50" t="s">
        <v>4108</v>
      </c>
      <c r="C2376" s="51" t="s">
        <v>1037</v>
      </c>
      <c r="D2376" s="52" t="s">
        <v>5384</v>
      </c>
      <c r="E2376" s="53" t="s">
        <v>5383</v>
      </c>
    </row>
    <row r="2377" spans="1:5" x14ac:dyDescent="0.25">
      <c r="A2377" s="54" t="s">
        <v>5385</v>
      </c>
      <c r="B2377" s="55" t="s">
        <v>4108</v>
      </c>
      <c r="C2377" s="56" t="s">
        <v>1040</v>
      </c>
      <c r="D2377" s="57" t="s">
        <v>5384</v>
      </c>
      <c r="E2377" s="58" t="s">
        <v>5385</v>
      </c>
    </row>
    <row r="2378" spans="1:5" x14ac:dyDescent="0.25">
      <c r="A2378" s="49" t="s">
        <v>5386</v>
      </c>
      <c r="B2378" s="50" t="s">
        <v>4108</v>
      </c>
      <c r="C2378" s="51" t="s">
        <v>1037</v>
      </c>
      <c r="D2378" s="52" t="s">
        <v>5387</v>
      </c>
      <c r="E2378" s="53" t="s">
        <v>5386</v>
      </c>
    </row>
    <row r="2379" spans="1:5" x14ac:dyDescent="0.25">
      <c r="A2379" s="54" t="s">
        <v>5388</v>
      </c>
      <c r="B2379" s="55" t="s">
        <v>4108</v>
      </c>
      <c r="C2379" s="56" t="s">
        <v>1040</v>
      </c>
      <c r="D2379" s="57" t="s">
        <v>5389</v>
      </c>
      <c r="E2379" s="58" t="s">
        <v>5388</v>
      </c>
    </row>
    <row r="2380" spans="1:5" x14ac:dyDescent="0.25">
      <c r="A2380" s="49" t="s">
        <v>5390</v>
      </c>
      <c r="B2380" s="50" t="s">
        <v>4108</v>
      </c>
      <c r="C2380" s="51" t="s">
        <v>1037</v>
      </c>
      <c r="D2380" s="69" t="s">
        <v>5391</v>
      </c>
      <c r="E2380" s="53" t="s">
        <v>5390</v>
      </c>
    </row>
    <row r="2381" spans="1:5" x14ac:dyDescent="0.25">
      <c r="A2381" s="54" t="s">
        <v>5392</v>
      </c>
      <c r="B2381" s="55" t="s">
        <v>4108</v>
      </c>
      <c r="C2381" s="56" t="s">
        <v>1040</v>
      </c>
      <c r="D2381" s="57" t="s">
        <v>5391</v>
      </c>
      <c r="E2381" s="58" t="s">
        <v>5392</v>
      </c>
    </row>
    <row r="2382" spans="1:5" x14ac:dyDescent="0.25">
      <c r="A2382" s="49" t="s">
        <v>5393</v>
      </c>
      <c r="B2382" s="50" t="s">
        <v>4108</v>
      </c>
      <c r="C2382" s="51" t="s">
        <v>1037</v>
      </c>
      <c r="D2382" s="69" t="s">
        <v>5394</v>
      </c>
      <c r="E2382" s="53" t="s">
        <v>5393</v>
      </c>
    </row>
    <row r="2383" spans="1:5" x14ac:dyDescent="0.25">
      <c r="A2383" s="54" t="s">
        <v>5395</v>
      </c>
      <c r="B2383" s="55" t="s">
        <v>4108</v>
      </c>
      <c r="C2383" s="56" t="s">
        <v>1040</v>
      </c>
      <c r="D2383" s="57" t="s">
        <v>5394</v>
      </c>
      <c r="E2383" s="58" t="s">
        <v>5395</v>
      </c>
    </row>
    <row r="2384" spans="1:5" x14ac:dyDescent="0.25">
      <c r="A2384" s="49" t="s">
        <v>5396</v>
      </c>
      <c r="B2384" s="50" t="s">
        <v>4108</v>
      </c>
      <c r="C2384" s="51" t="s">
        <v>1037</v>
      </c>
      <c r="D2384" s="69" t="s">
        <v>5397</v>
      </c>
      <c r="E2384" s="53" t="s">
        <v>5396</v>
      </c>
    </row>
    <row r="2385" spans="1:5" x14ac:dyDescent="0.25">
      <c r="A2385" s="54" t="s">
        <v>5398</v>
      </c>
      <c r="B2385" s="55" t="s">
        <v>4108</v>
      </c>
      <c r="C2385" s="56" t="s">
        <v>1040</v>
      </c>
      <c r="D2385" s="57" t="s">
        <v>5397</v>
      </c>
      <c r="E2385" s="58" t="s">
        <v>5398</v>
      </c>
    </row>
    <row r="2386" spans="1:5" x14ac:dyDescent="0.25">
      <c r="A2386" s="49" t="s">
        <v>5399</v>
      </c>
      <c r="B2386" s="50" t="s">
        <v>4108</v>
      </c>
      <c r="C2386" s="51" t="s">
        <v>1037</v>
      </c>
      <c r="D2386" s="69" t="s">
        <v>5400</v>
      </c>
      <c r="E2386" s="53" t="s">
        <v>5399</v>
      </c>
    </row>
    <row r="2387" spans="1:5" x14ac:dyDescent="0.25">
      <c r="A2387" s="54" t="s">
        <v>5401</v>
      </c>
      <c r="B2387" s="55" t="s">
        <v>4108</v>
      </c>
      <c r="C2387" s="56" t="s">
        <v>1040</v>
      </c>
      <c r="D2387" s="57" t="s">
        <v>5400</v>
      </c>
      <c r="E2387" s="58" t="s">
        <v>5401</v>
      </c>
    </row>
    <row r="2388" spans="1:5" x14ac:dyDescent="0.25">
      <c r="A2388" s="44" t="s">
        <v>5402</v>
      </c>
      <c r="B2388" s="45" t="s">
        <v>4108</v>
      </c>
      <c r="C2388" s="46" t="s">
        <v>1034</v>
      </c>
      <c r="D2388" s="47" t="s">
        <v>5403</v>
      </c>
      <c r="E2388" s="48" t="s">
        <v>5402</v>
      </c>
    </row>
    <row r="2389" spans="1:5" x14ac:dyDescent="0.25">
      <c r="A2389" s="49" t="s">
        <v>5404</v>
      </c>
      <c r="B2389" s="50" t="s">
        <v>4108</v>
      </c>
      <c r="C2389" s="51" t="s">
        <v>1037</v>
      </c>
      <c r="D2389" s="52" t="s">
        <v>5405</v>
      </c>
      <c r="E2389" s="53" t="s">
        <v>5404</v>
      </c>
    </row>
    <row r="2390" spans="1:5" x14ac:dyDescent="0.25">
      <c r="A2390" s="54" t="s">
        <v>5406</v>
      </c>
      <c r="B2390" s="55" t="s">
        <v>4108</v>
      </c>
      <c r="C2390" s="56" t="s">
        <v>1040</v>
      </c>
      <c r="D2390" s="57" t="s">
        <v>5407</v>
      </c>
      <c r="E2390" s="58" t="s">
        <v>5406</v>
      </c>
    </row>
    <row r="2391" spans="1:5" x14ac:dyDescent="0.25">
      <c r="A2391" s="54" t="s">
        <v>5408</v>
      </c>
      <c r="B2391" s="55" t="s">
        <v>4108</v>
      </c>
      <c r="C2391" s="56" t="s">
        <v>1040</v>
      </c>
      <c r="D2391" s="57" t="s">
        <v>5409</v>
      </c>
      <c r="E2391" s="58" t="s">
        <v>5408</v>
      </c>
    </row>
    <row r="2392" spans="1:5" x14ac:dyDescent="0.25">
      <c r="A2392" s="54" t="s">
        <v>5410</v>
      </c>
      <c r="B2392" s="55" t="s">
        <v>4108</v>
      </c>
      <c r="C2392" s="56" t="s">
        <v>1040</v>
      </c>
      <c r="D2392" s="57" t="s">
        <v>5411</v>
      </c>
      <c r="E2392" s="58" t="s">
        <v>5410</v>
      </c>
    </row>
    <row r="2393" spans="1:5" x14ac:dyDescent="0.25">
      <c r="A2393" s="54" t="s">
        <v>5412</v>
      </c>
      <c r="B2393" s="55" t="s">
        <v>4108</v>
      </c>
      <c r="C2393" s="56" t="s">
        <v>1040</v>
      </c>
      <c r="D2393" s="57" t="s">
        <v>5413</v>
      </c>
      <c r="E2393" s="58" t="s">
        <v>5412</v>
      </c>
    </row>
    <row r="2394" spans="1:5" x14ac:dyDescent="0.25">
      <c r="A2394" s="49" t="s">
        <v>5414</v>
      </c>
      <c r="B2394" s="50" t="s">
        <v>4108</v>
      </c>
      <c r="C2394" s="51" t="s">
        <v>1037</v>
      </c>
      <c r="D2394" s="52" t="s">
        <v>5415</v>
      </c>
      <c r="E2394" s="53" t="s">
        <v>5414</v>
      </c>
    </row>
    <row r="2395" spans="1:5" x14ac:dyDescent="0.25">
      <c r="A2395" s="54" t="s">
        <v>5416</v>
      </c>
      <c r="B2395" s="55" t="s">
        <v>4108</v>
      </c>
      <c r="C2395" s="56" t="s">
        <v>1040</v>
      </c>
      <c r="D2395" s="57" t="s">
        <v>5417</v>
      </c>
      <c r="E2395" s="58" t="s">
        <v>5416</v>
      </c>
    </row>
    <row r="2396" spans="1:5" x14ac:dyDescent="0.25">
      <c r="A2396" s="54" t="s">
        <v>5418</v>
      </c>
      <c r="B2396" s="55" t="s">
        <v>4108</v>
      </c>
      <c r="C2396" s="56" t="s">
        <v>1040</v>
      </c>
      <c r="D2396" s="57" t="s">
        <v>5419</v>
      </c>
      <c r="E2396" s="58" t="s">
        <v>5418</v>
      </c>
    </row>
    <row r="2397" spans="1:5" x14ac:dyDescent="0.25">
      <c r="A2397" s="54" t="s">
        <v>5420</v>
      </c>
      <c r="B2397" s="55" t="s">
        <v>4108</v>
      </c>
      <c r="C2397" s="56" t="s">
        <v>1040</v>
      </c>
      <c r="D2397" s="57" t="s">
        <v>5421</v>
      </c>
      <c r="E2397" s="58" t="s">
        <v>5420</v>
      </c>
    </row>
    <row r="2398" spans="1:5" x14ac:dyDescent="0.25">
      <c r="A2398" s="49" t="s">
        <v>5422</v>
      </c>
      <c r="B2398" s="50" t="s">
        <v>4108</v>
      </c>
      <c r="C2398" s="51" t="s">
        <v>1037</v>
      </c>
      <c r="D2398" s="52" t="s">
        <v>5423</v>
      </c>
      <c r="E2398" s="53" t="s">
        <v>5422</v>
      </c>
    </row>
    <row r="2399" spans="1:5" x14ac:dyDescent="0.25">
      <c r="A2399" s="54" t="s">
        <v>5424</v>
      </c>
      <c r="B2399" s="55" t="s">
        <v>4108</v>
      </c>
      <c r="C2399" s="56" t="s">
        <v>1040</v>
      </c>
      <c r="D2399" s="57" t="s">
        <v>5425</v>
      </c>
      <c r="E2399" s="58" t="s">
        <v>5424</v>
      </c>
    </row>
    <row r="2400" spans="1:5" x14ac:dyDescent="0.25">
      <c r="A2400" s="54" t="s">
        <v>5426</v>
      </c>
      <c r="B2400" s="55" t="s">
        <v>4108</v>
      </c>
      <c r="C2400" s="56" t="s">
        <v>1040</v>
      </c>
      <c r="D2400" s="57" t="s">
        <v>5427</v>
      </c>
      <c r="E2400" s="58" t="s">
        <v>5426</v>
      </c>
    </row>
    <row r="2401" spans="1:5" x14ac:dyDescent="0.25">
      <c r="A2401" s="49" t="s">
        <v>5428</v>
      </c>
      <c r="B2401" s="50" t="s">
        <v>4108</v>
      </c>
      <c r="C2401" s="51" t="s">
        <v>1037</v>
      </c>
      <c r="D2401" s="52" t="s">
        <v>5429</v>
      </c>
      <c r="E2401" s="53" t="s">
        <v>5428</v>
      </c>
    </row>
    <row r="2402" spans="1:5" x14ac:dyDescent="0.25">
      <c r="A2402" s="54" t="s">
        <v>5430</v>
      </c>
      <c r="B2402" s="55" t="s">
        <v>4108</v>
      </c>
      <c r="C2402" s="56" t="s">
        <v>1040</v>
      </c>
      <c r="D2402" s="57" t="s">
        <v>5431</v>
      </c>
      <c r="E2402" s="58" t="s">
        <v>5430</v>
      </c>
    </row>
    <row r="2403" spans="1:5" x14ac:dyDescent="0.25">
      <c r="A2403" s="54" t="s">
        <v>5432</v>
      </c>
      <c r="B2403" s="55" t="s">
        <v>4108</v>
      </c>
      <c r="C2403" s="56" t="s">
        <v>1040</v>
      </c>
      <c r="D2403" s="57" t="s">
        <v>5433</v>
      </c>
      <c r="E2403" s="58" t="s">
        <v>5432</v>
      </c>
    </row>
    <row r="2404" spans="1:5" x14ac:dyDescent="0.25">
      <c r="A2404" s="54" t="s">
        <v>5434</v>
      </c>
      <c r="B2404" s="55" t="s">
        <v>4108</v>
      </c>
      <c r="C2404" s="56" t="s">
        <v>1040</v>
      </c>
      <c r="D2404" s="57" t="s">
        <v>5435</v>
      </c>
      <c r="E2404" s="58" t="s">
        <v>5434</v>
      </c>
    </row>
    <row r="2405" spans="1:5" x14ac:dyDescent="0.25">
      <c r="A2405" s="49" t="s">
        <v>5436</v>
      </c>
      <c r="B2405" s="50" t="s">
        <v>4108</v>
      </c>
      <c r="C2405" s="51" t="s">
        <v>1037</v>
      </c>
      <c r="D2405" s="52" t="s">
        <v>5437</v>
      </c>
      <c r="E2405" s="53" t="s">
        <v>5436</v>
      </c>
    </row>
    <row r="2406" spans="1:5" x14ac:dyDescent="0.25">
      <c r="A2406" s="54" t="s">
        <v>5438</v>
      </c>
      <c r="B2406" s="55" t="s">
        <v>4108</v>
      </c>
      <c r="C2406" s="56" t="s">
        <v>1040</v>
      </c>
      <c r="D2406" s="80" t="s">
        <v>5437</v>
      </c>
      <c r="E2406" s="58" t="s">
        <v>5438</v>
      </c>
    </row>
    <row r="2407" spans="1:5" x14ac:dyDescent="0.25">
      <c r="A2407" s="49" t="s">
        <v>5439</v>
      </c>
      <c r="B2407" s="50" t="s">
        <v>4108</v>
      </c>
      <c r="C2407" s="51" t="s">
        <v>1037</v>
      </c>
      <c r="D2407" s="52" t="s">
        <v>5440</v>
      </c>
      <c r="E2407" s="53" t="s">
        <v>5439</v>
      </c>
    </row>
    <row r="2408" spans="1:5" x14ac:dyDescent="0.25">
      <c r="A2408" s="54" t="s">
        <v>5441</v>
      </c>
      <c r="B2408" s="55" t="s">
        <v>4108</v>
      </c>
      <c r="C2408" s="56" t="s">
        <v>1040</v>
      </c>
      <c r="D2408" s="57" t="s">
        <v>5442</v>
      </c>
      <c r="E2408" s="58" t="s">
        <v>5441</v>
      </c>
    </row>
    <row r="2409" spans="1:5" x14ac:dyDescent="0.25">
      <c r="A2409" s="54" t="s">
        <v>5443</v>
      </c>
      <c r="B2409" s="55" t="s">
        <v>4108</v>
      </c>
      <c r="C2409" s="56" t="s">
        <v>1040</v>
      </c>
      <c r="D2409" s="57" t="s">
        <v>5444</v>
      </c>
      <c r="E2409" s="58" t="s">
        <v>5443</v>
      </c>
    </row>
    <row r="2410" spans="1:5" x14ac:dyDescent="0.25">
      <c r="A2410" s="54" t="s">
        <v>5445</v>
      </c>
      <c r="B2410" s="55" t="s">
        <v>4108</v>
      </c>
      <c r="C2410" s="56" t="s">
        <v>1040</v>
      </c>
      <c r="D2410" s="57" t="s">
        <v>5446</v>
      </c>
      <c r="E2410" s="58" t="s">
        <v>5445</v>
      </c>
    </row>
    <row r="2411" spans="1:5" x14ac:dyDescent="0.25">
      <c r="A2411" s="54" t="s">
        <v>5447</v>
      </c>
      <c r="B2411" s="55" t="s">
        <v>4108</v>
      </c>
      <c r="C2411" s="56" t="s">
        <v>1040</v>
      </c>
      <c r="D2411" s="57" t="s">
        <v>5448</v>
      </c>
      <c r="E2411" s="58" t="s">
        <v>5447</v>
      </c>
    </row>
    <row r="2412" spans="1:5" x14ac:dyDescent="0.25">
      <c r="A2412" s="54" t="s">
        <v>5449</v>
      </c>
      <c r="B2412" s="55" t="s">
        <v>4108</v>
      </c>
      <c r="C2412" s="56" t="s">
        <v>1040</v>
      </c>
      <c r="D2412" s="57" t="s">
        <v>5450</v>
      </c>
      <c r="E2412" s="58" t="s">
        <v>5449</v>
      </c>
    </row>
    <row r="2413" spans="1:5" x14ac:dyDescent="0.25">
      <c r="A2413" s="49" t="s">
        <v>5451</v>
      </c>
      <c r="B2413" s="50" t="s">
        <v>4108</v>
      </c>
      <c r="C2413" s="51" t="s">
        <v>1037</v>
      </c>
      <c r="D2413" s="52" t="s">
        <v>5452</v>
      </c>
      <c r="E2413" s="53" t="s">
        <v>5451</v>
      </c>
    </row>
    <row r="2414" spans="1:5" x14ac:dyDescent="0.25">
      <c r="A2414" s="54" t="s">
        <v>5453</v>
      </c>
      <c r="B2414" s="55" t="s">
        <v>4108</v>
      </c>
      <c r="C2414" s="56" t="s">
        <v>1040</v>
      </c>
      <c r="D2414" s="57" t="s">
        <v>5454</v>
      </c>
      <c r="E2414" s="58" t="s">
        <v>5453</v>
      </c>
    </row>
    <row r="2415" spans="1:5" x14ac:dyDescent="0.25">
      <c r="A2415" s="54" t="s">
        <v>5455</v>
      </c>
      <c r="B2415" s="55" t="s">
        <v>4108</v>
      </c>
      <c r="C2415" s="56" t="s">
        <v>1040</v>
      </c>
      <c r="D2415" s="57" t="s">
        <v>5456</v>
      </c>
      <c r="E2415" s="58" t="s">
        <v>5455</v>
      </c>
    </row>
    <row r="2416" spans="1:5" x14ac:dyDescent="0.25">
      <c r="A2416" s="49" t="s">
        <v>5457</v>
      </c>
      <c r="B2416" s="50" t="s">
        <v>4108</v>
      </c>
      <c r="C2416" s="51" t="s">
        <v>1037</v>
      </c>
      <c r="D2416" s="52" t="s">
        <v>5458</v>
      </c>
      <c r="E2416" s="53" t="s">
        <v>5457</v>
      </c>
    </row>
    <row r="2417" spans="1:5" x14ac:dyDescent="0.25">
      <c r="A2417" s="54" t="s">
        <v>5459</v>
      </c>
      <c r="B2417" s="55" t="s">
        <v>4108</v>
      </c>
      <c r="C2417" s="56" t="s">
        <v>1040</v>
      </c>
      <c r="D2417" s="57" t="s">
        <v>5460</v>
      </c>
      <c r="E2417" s="58" t="s">
        <v>5459</v>
      </c>
    </row>
    <row r="2418" spans="1:5" x14ac:dyDescent="0.25">
      <c r="A2418" s="54" t="s">
        <v>5461</v>
      </c>
      <c r="B2418" s="55" t="s">
        <v>4108</v>
      </c>
      <c r="C2418" s="56" t="s">
        <v>1040</v>
      </c>
      <c r="D2418" s="57" t="s">
        <v>5462</v>
      </c>
      <c r="E2418" s="58" t="s">
        <v>5461</v>
      </c>
    </row>
    <row r="2419" spans="1:5" x14ac:dyDescent="0.25">
      <c r="A2419" s="54" t="s">
        <v>5463</v>
      </c>
      <c r="B2419" s="55" t="s">
        <v>4108</v>
      </c>
      <c r="C2419" s="56" t="s">
        <v>1040</v>
      </c>
      <c r="D2419" s="57" t="s">
        <v>5464</v>
      </c>
      <c r="E2419" s="58" t="s">
        <v>5463</v>
      </c>
    </row>
    <row r="2420" spans="1:5" x14ac:dyDescent="0.25">
      <c r="A2420" s="54" t="s">
        <v>5465</v>
      </c>
      <c r="B2420" s="55" t="s">
        <v>4108</v>
      </c>
      <c r="C2420" s="56" t="s">
        <v>1040</v>
      </c>
      <c r="D2420" s="57" t="s">
        <v>5466</v>
      </c>
      <c r="E2420" s="58" t="s">
        <v>5465</v>
      </c>
    </row>
    <row r="2421" spans="1:5" x14ac:dyDescent="0.25">
      <c r="A2421" s="54" t="s">
        <v>5467</v>
      </c>
      <c r="B2421" s="55" t="s">
        <v>4108</v>
      </c>
      <c r="C2421" s="56" t="s">
        <v>1040</v>
      </c>
      <c r="D2421" s="57" t="s">
        <v>5468</v>
      </c>
      <c r="E2421" s="58" t="s">
        <v>5467</v>
      </c>
    </row>
    <row r="2422" spans="1:5" x14ac:dyDescent="0.25">
      <c r="A2422" s="54" t="s">
        <v>5469</v>
      </c>
      <c r="B2422" s="55" t="s">
        <v>4108</v>
      </c>
      <c r="C2422" s="56" t="s">
        <v>1040</v>
      </c>
      <c r="D2422" s="57" t="s">
        <v>5470</v>
      </c>
      <c r="E2422" s="58" t="s">
        <v>5469</v>
      </c>
    </row>
    <row r="2423" spans="1:5" x14ac:dyDescent="0.25">
      <c r="A2423" s="54" t="s">
        <v>5471</v>
      </c>
      <c r="B2423" s="55" t="s">
        <v>4108</v>
      </c>
      <c r="C2423" s="56" t="s">
        <v>1040</v>
      </c>
      <c r="D2423" s="57" t="s">
        <v>5472</v>
      </c>
      <c r="E2423" s="58" t="s">
        <v>5471</v>
      </c>
    </row>
    <row r="2424" spans="1:5" x14ac:dyDescent="0.25">
      <c r="A2424" s="54" t="s">
        <v>5473</v>
      </c>
      <c r="B2424" s="55" t="s">
        <v>4108</v>
      </c>
      <c r="C2424" s="56" t="s">
        <v>1040</v>
      </c>
      <c r="D2424" s="57" t="s">
        <v>5474</v>
      </c>
      <c r="E2424" s="58" t="s">
        <v>5473</v>
      </c>
    </row>
    <row r="2425" spans="1:5" x14ac:dyDescent="0.25">
      <c r="A2425" s="54" t="s">
        <v>5475</v>
      </c>
      <c r="B2425" s="55" t="s">
        <v>4108</v>
      </c>
      <c r="C2425" s="56" t="s">
        <v>1040</v>
      </c>
      <c r="D2425" s="57" t="s">
        <v>5476</v>
      </c>
      <c r="E2425" s="58" t="s">
        <v>5475</v>
      </c>
    </row>
    <row r="2426" spans="1:5" x14ac:dyDescent="0.25">
      <c r="A2426" s="54" t="s">
        <v>5477</v>
      </c>
      <c r="B2426" s="55" t="s">
        <v>4108</v>
      </c>
      <c r="C2426" s="56" t="s">
        <v>1040</v>
      </c>
      <c r="D2426" s="57" t="s">
        <v>5478</v>
      </c>
      <c r="E2426" s="58" t="s">
        <v>5477</v>
      </c>
    </row>
    <row r="2427" spans="1:5" x14ac:dyDescent="0.25">
      <c r="A2427" s="54" t="s">
        <v>5479</v>
      </c>
      <c r="B2427" s="55" t="s">
        <v>4108</v>
      </c>
      <c r="C2427" s="56" t="s">
        <v>1040</v>
      </c>
      <c r="D2427" s="57" t="s">
        <v>5480</v>
      </c>
      <c r="E2427" s="58" t="s">
        <v>5479</v>
      </c>
    </row>
    <row r="2428" spans="1:5" x14ac:dyDescent="0.25">
      <c r="A2428" s="54" t="s">
        <v>5481</v>
      </c>
      <c r="B2428" s="55" t="s">
        <v>4108</v>
      </c>
      <c r="C2428" s="56" t="s">
        <v>1040</v>
      </c>
      <c r="D2428" s="57" t="s">
        <v>5482</v>
      </c>
      <c r="E2428" s="58" t="s">
        <v>5481</v>
      </c>
    </row>
    <row r="2429" spans="1:5" x14ac:dyDescent="0.25">
      <c r="A2429" s="54" t="s">
        <v>5483</v>
      </c>
      <c r="B2429" s="55" t="s">
        <v>4108</v>
      </c>
      <c r="C2429" s="56" t="s">
        <v>1040</v>
      </c>
      <c r="D2429" s="57" t="s">
        <v>5484</v>
      </c>
      <c r="E2429" s="58" t="s">
        <v>5483</v>
      </c>
    </row>
    <row r="2430" spans="1:5" x14ac:dyDescent="0.25">
      <c r="A2430" s="54" t="s">
        <v>5485</v>
      </c>
      <c r="B2430" s="55" t="s">
        <v>4108</v>
      </c>
      <c r="C2430" s="56" t="s">
        <v>1040</v>
      </c>
      <c r="D2430" s="57" t="s">
        <v>5486</v>
      </c>
      <c r="E2430" s="58" t="s">
        <v>5485</v>
      </c>
    </row>
    <row r="2431" spans="1:5" x14ac:dyDescent="0.25">
      <c r="A2431" s="49" t="s">
        <v>5487</v>
      </c>
      <c r="B2431" s="50" t="s">
        <v>4108</v>
      </c>
      <c r="C2431" s="51" t="s">
        <v>1037</v>
      </c>
      <c r="D2431" s="52" t="s">
        <v>5488</v>
      </c>
      <c r="E2431" s="53" t="s">
        <v>5487</v>
      </c>
    </row>
    <row r="2432" spans="1:5" x14ac:dyDescent="0.25">
      <c r="A2432" s="54" t="s">
        <v>5489</v>
      </c>
      <c r="B2432" s="55" t="s">
        <v>4108</v>
      </c>
      <c r="C2432" s="56" t="s">
        <v>1040</v>
      </c>
      <c r="D2432" s="57" t="s">
        <v>5488</v>
      </c>
      <c r="E2432" s="58" t="s">
        <v>5489</v>
      </c>
    </row>
    <row r="2433" spans="1:5" x14ac:dyDescent="0.25">
      <c r="A2433" s="49" t="s">
        <v>5490</v>
      </c>
      <c r="B2433" s="50" t="s">
        <v>4108</v>
      </c>
      <c r="C2433" s="51" t="s">
        <v>1037</v>
      </c>
      <c r="D2433" s="52" t="s">
        <v>5491</v>
      </c>
      <c r="E2433" s="53" t="s">
        <v>5490</v>
      </c>
    </row>
    <row r="2434" spans="1:5" x14ac:dyDescent="0.25">
      <c r="A2434" s="54" t="s">
        <v>5492</v>
      </c>
      <c r="B2434" s="55" t="s">
        <v>4108</v>
      </c>
      <c r="C2434" s="56" t="s">
        <v>1040</v>
      </c>
      <c r="D2434" s="57" t="s">
        <v>5493</v>
      </c>
      <c r="E2434" s="58" t="s">
        <v>5492</v>
      </c>
    </row>
    <row r="2435" spans="1:5" x14ac:dyDescent="0.25">
      <c r="A2435" s="54" t="s">
        <v>5494</v>
      </c>
      <c r="B2435" s="55" t="s">
        <v>4108</v>
      </c>
      <c r="C2435" s="56" t="s">
        <v>1040</v>
      </c>
      <c r="D2435" s="57" t="s">
        <v>5495</v>
      </c>
      <c r="E2435" s="58" t="s">
        <v>5494</v>
      </c>
    </row>
    <row r="2436" spans="1:5" x14ac:dyDescent="0.25">
      <c r="A2436" s="54" t="s">
        <v>5496</v>
      </c>
      <c r="B2436" s="55" t="s">
        <v>4108</v>
      </c>
      <c r="C2436" s="56" t="s">
        <v>1040</v>
      </c>
      <c r="D2436" s="57" t="s">
        <v>5497</v>
      </c>
      <c r="E2436" s="58" t="s">
        <v>5496</v>
      </c>
    </row>
    <row r="2437" spans="1:5" x14ac:dyDescent="0.25">
      <c r="A2437" s="44" t="s">
        <v>5498</v>
      </c>
      <c r="B2437" s="45" t="s">
        <v>4108</v>
      </c>
      <c r="C2437" s="46" t="s">
        <v>1034</v>
      </c>
      <c r="D2437" s="47" t="s">
        <v>5499</v>
      </c>
      <c r="E2437" s="48" t="s">
        <v>5498</v>
      </c>
    </row>
    <row r="2438" spans="1:5" x14ac:dyDescent="0.25">
      <c r="A2438" s="49" t="s">
        <v>5500</v>
      </c>
      <c r="B2438" s="50" t="s">
        <v>4108</v>
      </c>
      <c r="C2438" s="51" t="s">
        <v>1037</v>
      </c>
      <c r="D2438" s="69" t="s">
        <v>5501</v>
      </c>
      <c r="E2438" s="53" t="s">
        <v>5500</v>
      </c>
    </row>
    <row r="2439" spans="1:5" x14ac:dyDescent="0.25">
      <c r="A2439" s="54" t="s">
        <v>5502</v>
      </c>
      <c r="B2439" s="55" t="s">
        <v>4108</v>
      </c>
      <c r="C2439" s="56" t="s">
        <v>1040</v>
      </c>
      <c r="D2439" s="80" t="s">
        <v>5503</v>
      </c>
      <c r="E2439" s="58" t="s">
        <v>5502</v>
      </c>
    </row>
    <row r="2440" spans="1:5" x14ac:dyDescent="0.25">
      <c r="A2440" s="54" t="s">
        <v>5504</v>
      </c>
      <c r="B2440" s="55" t="s">
        <v>4108</v>
      </c>
      <c r="C2440" s="56" t="s">
        <v>1040</v>
      </c>
      <c r="D2440" s="80" t="s">
        <v>5505</v>
      </c>
      <c r="E2440" s="58" t="s">
        <v>5504</v>
      </c>
    </row>
    <row r="2441" spans="1:5" x14ac:dyDescent="0.25">
      <c r="A2441" s="54" t="s">
        <v>5506</v>
      </c>
      <c r="B2441" s="55" t="s">
        <v>4108</v>
      </c>
      <c r="C2441" s="56" t="s">
        <v>1040</v>
      </c>
      <c r="D2441" s="80" t="s">
        <v>5507</v>
      </c>
      <c r="E2441" s="58" t="s">
        <v>5506</v>
      </c>
    </row>
    <row r="2442" spans="1:5" x14ac:dyDescent="0.25">
      <c r="A2442" s="44" t="s">
        <v>5508</v>
      </c>
      <c r="B2442" s="45" t="s">
        <v>4108</v>
      </c>
      <c r="C2442" s="46" t="s">
        <v>1034</v>
      </c>
      <c r="D2442" s="47" t="s">
        <v>5509</v>
      </c>
      <c r="E2442" s="48" t="s">
        <v>5508</v>
      </c>
    </row>
    <row r="2443" spans="1:5" x14ac:dyDescent="0.25">
      <c r="A2443" s="49" t="s">
        <v>5510</v>
      </c>
      <c r="B2443" s="50" t="s">
        <v>4108</v>
      </c>
      <c r="C2443" s="51" t="s">
        <v>1037</v>
      </c>
      <c r="D2443" s="52" t="s">
        <v>5511</v>
      </c>
      <c r="E2443" s="53" t="s">
        <v>5510</v>
      </c>
    </row>
    <row r="2444" spans="1:5" x14ac:dyDescent="0.25">
      <c r="A2444" s="54" t="s">
        <v>5512</v>
      </c>
      <c r="B2444" s="55" t="s">
        <v>4108</v>
      </c>
      <c r="C2444" s="56" t="s">
        <v>1040</v>
      </c>
      <c r="D2444" s="57" t="s">
        <v>5511</v>
      </c>
      <c r="E2444" s="58" t="s">
        <v>5512</v>
      </c>
    </row>
    <row r="2445" spans="1:5" x14ac:dyDescent="0.25">
      <c r="A2445" s="49" t="s">
        <v>5513</v>
      </c>
      <c r="B2445" s="50" t="s">
        <v>4108</v>
      </c>
      <c r="C2445" s="51" t="s">
        <v>1037</v>
      </c>
      <c r="D2445" s="69" t="s">
        <v>5514</v>
      </c>
      <c r="E2445" s="53" t="s">
        <v>5513</v>
      </c>
    </row>
    <row r="2446" spans="1:5" x14ac:dyDescent="0.25">
      <c r="A2446" s="54" t="s">
        <v>5515</v>
      </c>
      <c r="B2446" s="55" t="s">
        <v>4108</v>
      </c>
      <c r="C2446" s="56" t="s">
        <v>1040</v>
      </c>
      <c r="D2446" s="57" t="s">
        <v>5514</v>
      </c>
      <c r="E2446" s="58" t="s">
        <v>5515</v>
      </c>
    </row>
    <row r="2447" spans="1:5" x14ac:dyDescent="0.25">
      <c r="A2447" s="49" t="s">
        <v>5516</v>
      </c>
      <c r="B2447" s="50" t="s">
        <v>4108</v>
      </c>
      <c r="C2447" s="51" t="s">
        <v>1037</v>
      </c>
      <c r="D2447" s="69" t="s">
        <v>5517</v>
      </c>
      <c r="E2447" s="53" t="s">
        <v>5516</v>
      </c>
    </row>
    <row r="2448" spans="1:5" x14ac:dyDescent="0.25">
      <c r="A2448" s="54" t="s">
        <v>5518</v>
      </c>
      <c r="B2448" s="55" t="s">
        <v>4108</v>
      </c>
      <c r="C2448" s="56" t="s">
        <v>1040</v>
      </c>
      <c r="D2448" s="57" t="s">
        <v>5517</v>
      </c>
      <c r="E2448" s="58" t="s">
        <v>5518</v>
      </c>
    </row>
    <row r="2449" spans="1:5" x14ac:dyDescent="0.25">
      <c r="A2449" s="49" t="s">
        <v>5519</v>
      </c>
      <c r="B2449" s="50" t="s">
        <v>4108</v>
      </c>
      <c r="C2449" s="51" t="s">
        <v>1037</v>
      </c>
      <c r="D2449" s="52" t="s">
        <v>5520</v>
      </c>
      <c r="E2449" s="53" t="s">
        <v>5519</v>
      </c>
    </row>
    <row r="2450" spans="1:5" x14ac:dyDescent="0.25">
      <c r="A2450" s="54" t="s">
        <v>5521</v>
      </c>
      <c r="B2450" s="55" t="s">
        <v>4108</v>
      </c>
      <c r="C2450" s="56" t="s">
        <v>1040</v>
      </c>
      <c r="D2450" s="57" t="s">
        <v>5520</v>
      </c>
      <c r="E2450" s="58" t="s">
        <v>5521</v>
      </c>
    </row>
    <row r="2451" spans="1:5" x14ac:dyDescent="0.25">
      <c r="A2451" s="39" t="s">
        <v>5522</v>
      </c>
      <c r="B2451" s="40" t="s">
        <v>4108</v>
      </c>
      <c r="C2451" s="41" t="s">
        <v>1031</v>
      </c>
      <c r="D2451" s="42" t="s">
        <v>1982</v>
      </c>
      <c r="E2451" s="43" t="s">
        <v>5522</v>
      </c>
    </row>
    <row r="2452" spans="1:5" x14ac:dyDescent="0.25">
      <c r="A2452" s="44" t="s">
        <v>5523</v>
      </c>
      <c r="B2452" s="45" t="s">
        <v>4108</v>
      </c>
      <c r="C2452" s="46" t="s">
        <v>1034</v>
      </c>
      <c r="D2452" s="47" t="s">
        <v>5524</v>
      </c>
      <c r="E2452" s="48" t="s">
        <v>5523</v>
      </c>
    </row>
    <row r="2453" spans="1:5" x14ac:dyDescent="0.25">
      <c r="A2453" s="49" t="s">
        <v>5525</v>
      </c>
      <c r="B2453" s="50" t="s">
        <v>4108</v>
      </c>
      <c r="C2453" s="51" t="s">
        <v>1037</v>
      </c>
      <c r="D2453" s="52" t="s">
        <v>5526</v>
      </c>
      <c r="E2453" s="53" t="s">
        <v>5525</v>
      </c>
    </row>
    <row r="2454" spans="1:5" x14ac:dyDescent="0.25">
      <c r="A2454" s="54" t="s">
        <v>5527</v>
      </c>
      <c r="B2454" s="55" t="s">
        <v>4108</v>
      </c>
      <c r="C2454" s="56" t="s">
        <v>1040</v>
      </c>
      <c r="D2454" s="57" t="s">
        <v>5528</v>
      </c>
      <c r="E2454" s="58" t="s">
        <v>5527</v>
      </c>
    </row>
    <row r="2455" spans="1:5" x14ac:dyDescent="0.25">
      <c r="A2455" s="54" t="s">
        <v>5529</v>
      </c>
      <c r="B2455" s="55" t="s">
        <v>4108</v>
      </c>
      <c r="C2455" s="56" t="s">
        <v>1040</v>
      </c>
      <c r="D2455" s="57" t="s">
        <v>5530</v>
      </c>
      <c r="E2455" s="58" t="s">
        <v>5529</v>
      </c>
    </row>
    <row r="2456" spans="1:5" x14ac:dyDescent="0.25">
      <c r="A2456" s="54" t="s">
        <v>5531</v>
      </c>
      <c r="B2456" s="55" t="s">
        <v>4108</v>
      </c>
      <c r="C2456" s="56" t="s">
        <v>1040</v>
      </c>
      <c r="D2456" s="57" t="s">
        <v>5532</v>
      </c>
      <c r="E2456" s="58" t="s">
        <v>5531</v>
      </c>
    </row>
    <row r="2457" spans="1:5" x14ac:dyDescent="0.25">
      <c r="A2457" s="54" t="s">
        <v>5533</v>
      </c>
      <c r="B2457" s="55" t="s">
        <v>4108</v>
      </c>
      <c r="C2457" s="56" t="s">
        <v>1040</v>
      </c>
      <c r="D2457" s="57" t="s">
        <v>5534</v>
      </c>
      <c r="E2457" s="58" t="s">
        <v>5533</v>
      </c>
    </row>
    <row r="2458" spans="1:5" x14ac:dyDescent="0.25">
      <c r="A2458" s="54" t="s">
        <v>5535</v>
      </c>
      <c r="B2458" s="55" t="s">
        <v>4108</v>
      </c>
      <c r="C2458" s="56" t="s">
        <v>1040</v>
      </c>
      <c r="D2458" s="57" t="s">
        <v>5536</v>
      </c>
      <c r="E2458" s="58" t="s">
        <v>5535</v>
      </c>
    </row>
    <row r="2459" spans="1:5" x14ac:dyDescent="0.25">
      <c r="A2459" s="54" t="s">
        <v>5537</v>
      </c>
      <c r="B2459" s="55" t="s">
        <v>4108</v>
      </c>
      <c r="C2459" s="56" t="s">
        <v>1040</v>
      </c>
      <c r="D2459" s="57" t="s">
        <v>5538</v>
      </c>
      <c r="E2459" s="58" t="s">
        <v>5537</v>
      </c>
    </row>
    <row r="2460" spans="1:5" x14ac:dyDescent="0.25">
      <c r="A2460" s="54" t="s">
        <v>5539</v>
      </c>
      <c r="B2460" s="55" t="s">
        <v>4108</v>
      </c>
      <c r="C2460" s="56" t="s">
        <v>1040</v>
      </c>
      <c r="D2460" s="57" t="s">
        <v>5540</v>
      </c>
      <c r="E2460" s="58" t="s">
        <v>5539</v>
      </c>
    </row>
    <row r="2461" spans="1:5" x14ac:dyDescent="0.25">
      <c r="A2461" s="54" t="s">
        <v>5541</v>
      </c>
      <c r="B2461" s="55" t="s">
        <v>4108</v>
      </c>
      <c r="C2461" s="56" t="s">
        <v>1040</v>
      </c>
      <c r="D2461" s="57" t="s">
        <v>5542</v>
      </c>
      <c r="E2461" s="58" t="s">
        <v>5541</v>
      </c>
    </row>
    <row r="2462" spans="1:5" x14ac:dyDescent="0.25">
      <c r="A2462" s="54" t="s">
        <v>5543</v>
      </c>
      <c r="B2462" s="55" t="s">
        <v>4108</v>
      </c>
      <c r="C2462" s="56" t="s">
        <v>1040</v>
      </c>
      <c r="D2462" s="57" t="s">
        <v>5544</v>
      </c>
      <c r="E2462" s="58" t="s">
        <v>5543</v>
      </c>
    </row>
    <row r="2463" spans="1:5" x14ac:dyDescent="0.25">
      <c r="A2463" s="54" t="s">
        <v>5545</v>
      </c>
      <c r="B2463" s="55" t="s">
        <v>4108</v>
      </c>
      <c r="C2463" s="56" t="s">
        <v>1040</v>
      </c>
      <c r="D2463" s="57" t="s">
        <v>5546</v>
      </c>
      <c r="E2463" s="58" t="s">
        <v>5545</v>
      </c>
    </row>
    <row r="2464" spans="1:5" x14ac:dyDescent="0.25">
      <c r="A2464" s="54" t="s">
        <v>5547</v>
      </c>
      <c r="B2464" s="55" t="s">
        <v>4108</v>
      </c>
      <c r="C2464" s="56" t="s">
        <v>1040</v>
      </c>
      <c r="D2464" s="57" t="s">
        <v>5548</v>
      </c>
      <c r="E2464" s="58" t="s">
        <v>5547</v>
      </c>
    </row>
    <row r="2465" spans="1:5" x14ac:dyDescent="0.25">
      <c r="A2465" s="54" t="s">
        <v>5549</v>
      </c>
      <c r="B2465" s="55" t="s">
        <v>4108</v>
      </c>
      <c r="C2465" s="56" t="s">
        <v>1040</v>
      </c>
      <c r="D2465" s="57" t="s">
        <v>5550</v>
      </c>
      <c r="E2465" s="58" t="s">
        <v>5549</v>
      </c>
    </row>
    <row r="2466" spans="1:5" x14ac:dyDescent="0.25">
      <c r="A2466" s="54" t="s">
        <v>5551</v>
      </c>
      <c r="B2466" s="55" t="s">
        <v>4108</v>
      </c>
      <c r="C2466" s="56" t="s">
        <v>1040</v>
      </c>
      <c r="D2466" s="57" t="s">
        <v>5552</v>
      </c>
      <c r="E2466" s="58" t="s">
        <v>5551</v>
      </c>
    </row>
    <row r="2467" spans="1:5" x14ac:dyDescent="0.25">
      <c r="A2467" s="54" t="s">
        <v>5553</v>
      </c>
      <c r="B2467" s="55" t="s">
        <v>4108</v>
      </c>
      <c r="C2467" s="56" t="s">
        <v>1040</v>
      </c>
      <c r="D2467" s="57" t="s">
        <v>5554</v>
      </c>
      <c r="E2467" s="58" t="s">
        <v>5553</v>
      </c>
    </row>
    <row r="2468" spans="1:5" x14ac:dyDescent="0.25">
      <c r="A2468" s="49" t="s">
        <v>5555</v>
      </c>
      <c r="B2468" s="50" t="s">
        <v>4108</v>
      </c>
      <c r="C2468" s="51" t="s">
        <v>1037</v>
      </c>
      <c r="D2468" s="52" t="s">
        <v>5556</v>
      </c>
      <c r="E2468" s="53" t="s">
        <v>5555</v>
      </c>
    </row>
    <row r="2469" spans="1:5" x14ac:dyDescent="0.25">
      <c r="A2469" s="54" t="s">
        <v>5557</v>
      </c>
      <c r="B2469" s="55" t="s">
        <v>4108</v>
      </c>
      <c r="C2469" s="56" t="s">
        <v>1040</v>
      </c>
      <c r="D2469" s="57" t="s">
        <v>5558</v>
      </c>
      <c r="E2469" s="58" t="s">
        <v>5557</v>
      </c>
    </row>
    <row r="2470" spans="1:5" x14ac:dyDescent="0.25">
      <c r="A2470" s="54" t="s">
        <v>5559</v>
      </c>
      <c r="B2470" s="55" t="s">
        <v>4108</v>
      </c>
      <c r="C2470" s="56" t="s">
        <v>1040</v>
      </c>
      <c r="D2470" s="57" t="s">
        <v>5560</v>
      </c>
      <c r="E2470" s="58" t="s">
        <v>5559</v>
      </c>
    </row>
    <row r="2471" spans="1:5" x14ac:dyDescent="0.25">
      <c r="A2471" s="54" t="s">
        <v>5561</v>
      </c>
      <c r="B2471" s="55" t="s">
        <v>4108</v>
      </c>
      <c r="C2471" s="56" t="s">
        <v>1040</v>
      </c>
      <c r="D2471" s="57" t="s">
        <v>5562</v>
      </c>
      <c r="E2471" s="58" t="s">
        <v>5561</v>
      </c>
    </row>
    <row r="2472" spans="1:5" x14ac:dyDescent="0.25">
      <c r="A2472" s="54" t="s">
        <v>5563</v>
      </c>
      <c r="B2472" s="55" t="s">
        <v>4108</v>
      </c>
      <c r="C2472" s="56" t="s">
        <v>1040</v>
      </c>
      <c r="D2472" s="57" t="s">
        <v>5564</v>
      </c>
      <c r="E2472" s="58" t="s">
        <v>5563</v>
      </c>
    </row>
    <row r="2473" spans="1:5" x14ac:dyDescent="0.25">
      <c r="A2473" s="54" t="s">
        <v>5565</v>
      </c>
      <c r="B2473" s="55" t="s">
        <v>4108</v>
      </c>
      <c r="C2473" s="56" t="s">
        <v>1040</v>
      </c>
      <c r="D2473" s="57" t="s">
        <v>5566</v>
      </c>
      <c r="E2473" s="58" t="s">
        <v>5565</v>
      </c>
    </row>
    <row r="2474" spans="1:5" x14ac:dyDescent="0.25">
      <c r="A2474" s="54" t="s">
        <v>5567</v>
      </c>
      <c r="B2474" s="55" t="s">
        <v>4108</v>
      </c>
      <c r="C2474" s="56" t="s">
        <v>1040</v>
      </c>
      <c r="D2474" s="57" t="s">
        <v>5568</v>
      </c>
      <c r="E2474" s="58" t="s">
        <v>5567</v>
      </c>
    </row>
    <row r="2475" spans="1:5" x14ac:dyDescent="0.25">
      <c r="A2475" s="54" t="s">
        <v>5569</v>
      </c>
      <c r="B2475" s="55" t="s">
        <v>4108</v>
      </c>
      <c r="C2475" s="56" t="s">
        <v>1040</v>
      </c>
      <c r="D2475" s="57" t="s">
        <v>5570</v>
      </c>
      <c r="E2475" s="58" t="s">
        <v>5569</v>
      </c>
    </row>
    <row r="2476" spans="1:5" x14ac:dyDescent="0.25">
      <c r="A2476" s="54" t="s">
        <v>5571</v>
      </c>
      <c r="B2476" s="55" t="s">
        <v>4108</v>
      </c>
      <c r="C2476" s="56" t="s">
        <v>1040</v>
      </c>
      <c r="D2476" s="57" t="s">
        <v>5572</v>
      </c>
      <c r="E2476" s="58" t="s">
        <v>5571</v>
      </c>
    </row>
    <row r="2477" spans="1:5" x14ac:dyDescent="0.25">
      <c r="A2477" s="54" t="s">
        <v>5573</v>
      </c>
      <c r="B2477" s="55" t="s">
        <v>4108</v>
      </c>
      <c r="C2477" s="56" t="s">
        <v>1040</v>
      </c>
      <c r="D2477" s="57" t="s">
        <v>5574</v>
      </c>
      <c r="E2477" s="58" t="s">
        <v>5573</v>
      </c>
    </row>
    <row r="2478" spans="1:5" x14ac:dyDescent="0.25">
      <c r="A2478" s="54" t="s">
        <v>5575</v>
      </c>
      <c r="B2478" s="55" t="s">
        <v>4108</v>
      </c>
      <c r="C2478" s="56" t="s">
        <v>1040</v>
      </c>
      <c r="D2478" s="57" t="s">
        <v>5576</v>
      </c>
      <c r="E2478" s="58" t="s">
        <v>5575</v>
      </c>
    </row>
    <row r="2479" spans="1:5" x14ac:dyDescent="0.25">
      <c r="A2479" s="54" t="s">
        <v>5577</v>
      </c>
      <c r="B2479" s="55" t="s">
        <v>4108</v>
      </c>
      <c r="C2479" s="56" t="s">
        <v>1040</v>
      </c>
      <c r="D2479" s="57" t="s">
        <v>5578</v>
      </c>
      <c r="E2479" s="58" t="s">
        <v>5577</v>
      </c>
    </row>
    <row r="2480" spans="1:5" x14ac:dyDescent="0.25">
      <c r="A2480" s="54" t="s">
        <v>5579</v>
      </c>
      <c r="B2480" s="55" t="s">
        <v>4108</v>
      </c>
      <c r="C2480" s="56" t="s">
        <v>1040</v>
      </c>
      <c r="D2480" s="57" t="s">
        <v>5580</v>
      </c>
      <c r="E2480" s="58" t="s">
        <v>5579</v>
      </c>
    </row>
    <row r="2481" spans="1:5" x14ac:dyDescent="0.25">
      <c r="A2481" s="54" t="s">
        <v>5581</v>
      </c>
      <c r="B2481" s="55" t="s">
        <v>4108</v>
      </c>
      <c r="C2481" s="56" t="s">
        <v>1040</v>
      </c>
      <c r="D2481" s="57" t="s">
        <v>5582</v>
      </c>
      <c r="E2481" s="58" t="s">
        <v>5581</v>
      </c>
    </row>
    <row r="2482" spans="1:5" ht="24" x14ac:dyDescent="0.25">
      <c r="A2482" s="54" t="s">
        <v>5583</v>
      </c>
      <c r="B2482" s="55" t="s">
        <v>4108</v>
      </c>
      <c r="C2482" s="56" t="s">
        <v>1040</v>
      </c>
      <c r="D2482" s="57" t="s">
        <v>5584</v>
      </c>
      <c r="E2482" s="58" t="s">
        <v>5583</v>
      </c>
    </row>
    <row r="2483" spans="1:5" x14ac:dyDescent="0.25">
      <c r="A2483" s="54" t="s">
        <v>5585</v>
      </c>
      <c r="B2483" s="55" t="s">
        <v>4108</v>
      </c>
      <c r="C2483" s="56" t="s">
        <v>1040</v>
      </c>
      <c r="D2483" s="57" t="s">
        <v>5586</v>
      </c>
      <c r="E2483" s="58" t="s">
        <v>5585</v>
      </c>
    </row>
    <row r="2484" spans="1:5" x14ac:dyDescent="0.25">
      <c r="A2484" s="54" t="s">
        <v>5587</v>
      </c>
      <c r="B2484" s="55" t="s">
        <v>4108</v>
      </c>
      <c r="C2484" s="56" t="s">
        <v>1040</v>
      </c>
      <c r="D2484" s="57" t="s">
        <v>5588</v>
      </c>
      <c r="E2484" s="58" t="s">
        <v>5587</v>
      </c>
    </row>
    <row r="2485" spans="1:5" ht="24" x14ac:dyDescent="0.25">
      <c r="A2485" s="54" t="s">
        <v>5589</v>
      </c>
      <c r="B2485" s="55" t="s">
        <v>4108</v>
      </c>
      <c r="C2485" s="56" t="s">
        <v>1040</v>
      </c>
      <c r="D2485" s="57" t="s">
        <v>5590</v>
      </c>
      <c r="E2485" s="58" t="s">
        <v>5589</v>
      </c>
    </row>
    <row r="2486" spans="1:5" x14ac:dyDescent="0.25">
      <c r="A2486" s="54" t="s">
        <v>5591</v>
      </c>
      <c r="B2486" s="55" t="s">
        <v>4108</v>
      </c>
      <c r="C2486" s="56" t="s">
        <v>1040</v>
      </c>
      <c r="D2486" s="57" t="s">
        <v>5592</v>
      </c>
      <c r="E2486" s="58" t="s">
        <v>5591</v>
      </c>
    </row>
    <row r="2487" spans="1:5" x14ac:dyDescent="0.25">
      <c r="A2487" s="54" t="s">
        <v>5593</v>
      </c>
      <c r="B2487" s="55" t="s">
        <v>4108</v>
      </c>
      <c r="C2487" s="56" t="s">
        <v>1040</v>
      </c>
      <c r="D2487" s="57" t="s">
        <v>5594</v>
      </c>
      <c r="E2487" s="58" t="s">
        <v>5593</v>
      </c>
    </row>
    <row r="2488" spans="1:5" x14ac:dyDescent="0.25">
      <c r="A2488" s="54" t="s">
        <v>5595</v>
      </c>
      <c r="B2488" s="55" t="s">
        <v>4108</v>
      </c>
      <c r="C2488" s="56" t="s">
        <v>1040</v>
      </c>
      <c r="D2488" s="57" t="s">
        <v>5596</v>
      </c>
      <c r="E2488" s="58" t="s">
        <v>5595</v>
      </c>
    </row>
    <row r="2489" spans="1:5" x14ac:dyDescent="0.25">
      <c r="A2489" s="54" t="s">
        <v>5597</v>
      </c>
      <c r="B2489" s="55" t="s">
        <v>4108</v>
      </c>
      <c r="C2489" s="56" t="s">
        <v>1040</v>
      </c>
      <c r="D2489" s="57" t="s">
        <v>5598</v>
      </c>
      <c r="E2489" s="58" t="s">
        <v>5597</v>
      </c>
    </row>
    <row r="2490" spans="1:5" x14ac:dyDescent="0.25">
      <c r="A2490" s="54" t="s">
        <v>5599</v>
      </c>
      <c r="B2490" s="55" t="s">
        <v>4108</v>
      </c>
      <c r="C2490" s="56" t="s">
        <v>1040</v>
      </c>
      <c r="D2490" s="57" t="s">
        <v>5600</v>
      </c>
      <c r="E2490" s="58" t="s">
        <v>5599</v>
      </c>
    </row>
    <row r="2491" spans="1:5" x14ac:dyDescent="0.25">
      <c r="A2491" s="54" t="s">
        <v>5601</v>
      </c>
      <c r="B2491" s="55" t="s">
        <v>4108</v>
      </c>
      <c r="C2491" s="56" t="s">
        <v>1040</v>
      </c>
      <c r="D2491" s="57" t="s">
        <v>5602</v>
      </c>
      <c r="E2491" s="58" t="s">
        <v>5601</v>
      </c>
    </row>
    <row r="2492" spans="1:5" x14ac:dyDescent="0.25">
      <c r="A2492" s="49" t="s">
        <v>5603</v>
      </c>
      <c r="B2492" s="50" t="s">
        <v>4108</v>
      </c>
      <c r="C2492" s="51" t="s">
        <v>1037</v>
      </c>
      <c r="D2492" s="52" t="s">
        <v>5604</v>
      </c>
      <c r="E2492" s="53" t="s">
        <v>5603</v>
      </c>
    </row>
    <row r="2493" spans="1:5" x14ac:dyDescent="0.25">
      <c r="A2493" s="54" t="s">
        <v>5605</v>
      </c>
      <c r="B2493" s="55" t="s">
        <v>4108</v>
      </c>
      <c r="C2493" s="56" t="s">
        <v>1040</v>
      </c>
      <c r="D2493" s="57" t="s">
        <v>5606</v>
      </c>
      <c r="E2493" s="58" t="s">
        <v>5605</v>
      </c>
    </row>
    <row r="2494" spans="1:5" x14ac:dyDescent="0.25">
      <c r="A2494" s="54" t="s">
        <v>5607</v>
      </c>
      <c r="B2494" s="55" t="s">
        <v>4108</v>
      </c>
      <c r="C2494" s="56" t="s">
        <v>1040</v>
      </c>
      <c r="D2494" s="57" t="s">
        <v>5608</v>
      </c>
      <c r="E2494" s="58" t="s">
        <v>5607</v>
      </c>
    </row>
    <row r="2495" spans="1:5" x14ac:dyDescent="0.25">
      <c r="A2495" s="54" t="s">
        <v>5609</v>
      </c>
      <c r="B2495" s="55" t="s">
        <v>4108</v>
      </c>
      <c r="C2495" s="56" t="s">
        <v>1040</v>
      </c>
      <c r="D2495" s="57" t="s">
        <v>5610</v>
      </c>
      <c r="E2495" s="58" t="s">
        <v>5609</v>
      </c>
    </row>
    <row r="2496" spans="1:5" x14ac:dyDescent="0.25">
      <c r="A2496" s="49" t="s">
        <v>5611</v>
      </c>
      <c r="B2496" s="50" t="s">
        <v>4108</v>
      </c>
      <c r="C2496" s="51" t="s">
        <v>1037</v>
      </c>
      <c r="D2496" s="52" t="s">
        <v>5612</v>
      </c>
      <c r="E2496" s="53" t="s">
        <v>5611</v>
      </c>
    </row>
    <row r="2497" spans="1:5" x14ac:dyDescent="0.25">
      <c r="A2497" s="54" t="s">
        <v>5613</v>
      </c>
      <c r="B2497" s="55" t="s">
        <v>4108</v>
      </c>
      <c r="C2497" s="56" t="s">
        <v>1040</v>
      </c>
      <c r="D2497" s="57" t="s">
        <v>5614</v>
      </c>
      <c r="E2497" s="58" t="s">
        <v>5613</v>
      </c>
    </row>
    <row r="2498" spans="1:5" x14ac:dyDescent="0.25">
      <c r="A2498" s="44" t="s">
        <v>5615</v>
      </c>
      <c r="B2498" s="45" t="s">
        <v>4108</v>
      </c>
      <c r="C2498" s="46" t="s">
        <v>1034</v>
      </c>
      <c r="D2498" s="47" t="s">
        <v>5616</v>
      </c>
      <c r="E2498" s="48" t="s">
        <v>5615</v>
      </c>
    </row>
    <row r="2499" spans="1:5" x14ac:dyDescent="0.25">
      <c r="A2499" s="49" t="s">
        <v>5617</v>
      </c>
      <c r="B2499" s="50" t="s">
        <v>4108</v>
      </c>
      <c r="C2499" s="51" t="s">
        <v>1037</v>
      </c>
      <c r="D2499" s="52" t="s">
        <v>5616</v>
      </c>
      <c r="E2499" s="53" t="s">
        <v>5617</v>
      </c>
    </row>
    <row r="2500" spans="1:5" x14ac:dyDescent="0.25">
      <c r="A2500" s="54" t="s">
        <v>5618</v>
      </c>
      <c r="B2500" s="55" t="s">
        <v>4108</v>
      </c>
      <c r="C2500" s="56" t="s">
        <v>1040</v>
      </c>
      <c r="D2500" s="57" t="s">
        <v>5616</v>
      </c>
      <c r="E2500" s="58" t="s">
        <v>5618</v>
      </c>
    </row>
    <row r="2501" spans="1:5" x14ac:dyDescent="0.25">
      <c r="A2501" s="44" t="s">
        <v>5619</v>
      </c>
      <c r="B2501" s="45" t="s">
        <v>4108</v>
      </c>
      <c r="C2501" s="46" t="s">
        <v>1034</v>
      </c>
      <c r="D2501" s="47" t="s">
        <v>5620</v>
      </c>
      <c r="E2501" s="48" t="s">
        <v>5619</v>
      </c>
    </row>
    <row r="2502" spans="1:5" x14ac:dyDescent="0.25">
      <c r="A2502" s="61" t="s">
        <v>5621</v>
      </c>
      <c r="B2502" s="62" t="s">
        <v>4108</v>
      </c>
      <c r="C2502" s="63" t="s">
        <v>1037</v>
      </c>
      <c r="D2502" s="52" t="s">
        <v>5622</v>
      </c>
      <c r="E2502" s="64" t="s">
        <v>5621</v>
      </c>
    </row>
    <row r="2503" spans="1:5" x14ac:dyDescent="0.25">
      <c r="A2503" s="54" t="s">
        <v>5623</v>
      </c>
      <c r="B2503" s="55" t="s">
        <v>4108</v>
      </c>
      <c r="C2503" s="56" t="s">
        <v>1040</v>
      </c>
      <c r="D2503" s="57" t="s">
        <v>5622</v>
      </c>
      <c r="E2503" s="58" t="s">
        <v>5623</v>
      </c>
    </row>
    <row r="2504" spans="1:5" x14ac:dyDescent="0.25">
      <c r="A2504" s="61" t="s">
        <v>5624</v>
      </c>
      <c r="B2504" s="62" t="s">
        <v>4108</v>
      </c>
      <c r="C2504" s="63" t="s">
        <v>1037</v>
      </c>
      <c r="D2504" s="52" t="s">
        <v>5625</v>
      </c>
      <c r="E2504" s="64" t="s">
        <v>5624</v>
      </c>
    </row>
    <row r="2505" spans="1:5" x14ac:dyDescent="0.25">
      <c r="A2505" s="54" t="s">
        <v>5626</v>
      </c>
      <c r="B2505" s="55" t="s">
        <v>4108</v>
      </c>
      <c r="C2505" s="56" t="s">
        <v>1040</v>
      </c>
      <c r="D2505" s="57" t="s">
        <v>5625</v>
      </c>
      <c r="E2505" s="58" t="s">
        <v>5626</v>
      </c>
    </row>
    <row r="2506" spans="1:5" x14ac:dyDescent="0.25">
      <c r="A2506" s="61" t="s">
        <v>5627</v>
      </c>
      <c r="B2506" s="62" t="s">
        <v>4108</v>
      </c>
      <c r="C2506" s="63" t="s">
        <v>1037</v>
      </c>
      <c r="D2506" s="52" t="s">
        <v>5628</v>
      </c>
      <c r="E2506" s="64" t="s">
        <v>5627</v>
      </c>
    </row>
    <row r="2507" spans="1:5" x14ac:dyDescent="0.25">
      <c r="A2507" s="54" t="s">
        <v>5629</v>
      </c>
      <c r="B2507" s="55" t="s">
        <v>4108</v>
      </c>
      <c r="C2507" s="56" t="s">
        <v>1040</v>
      </c>
      <c r="D2507" s="57" t="s">
        <v>5628</v>
      </c>
      <c r="E2507" s="58" t="s">
        <v>5629</v>
      </c>
    </row>
    <row r="2508" spans="1:5" x14ac:dyDescent="0.25">
      <c r="A2508" s="44" t="s">
        <v>5630</v>
      </c>
      <c r="B2508" s="45" t="s">
        <v>4108</v>
      </c>
      <c r="C2508" s="46" t="s">
        <v>1034</v>
      </c>
      <c r="D2508" s="47" t="s">
        <v>5631</v>
      </c>
      <c r="E2508" s="48" t="s">
        <v>5630</v>
      </c>
    </row>
    <row r="2509" spans="1:5" x14ac:dyDescent="0.25">
      <c r="A2509" s="61" t="s">
        <v>5632</v>
      </c>
      <c r="B2509" s="62" t="s">
        <v>4108</v>
      </c>
      <c r="C2509" s="63" t="s">
        <v>1037</v>
      </c>
      <c r="D2509" s="52" t="s">
        <v>5631</v>
      </c>
      <c r="E2509" s="64" t="s">
        <v>5632</v>
      </c>
    </row>
    <row r="2510" spans="1:5" x14ac:dyDescent="0.25">
      <c r="A2510" s="54" t="s">
        <v>5633</v>
      </c>
      <c r="B2510" s="55" t="s">
        <v>4108</v>
      </c>
      <c r="C2510" s="56" t="s">
        <v>1040</v>
      </c>
      <c r="D2510" s="57" t="s">
        <v>5631</v>
      </c>
      <c r="E2510" s="58" t="s">
        <v>5633</v>
      </c>
    </row>
    <row r="2511" spans="1:5" x14ac:dyDescent="0.25">
      <c r="A2511" s="44" t="s">
        <v>5634</v>
      </c>
      <c r="B2511" s="45" t="s">
        <v>4108</v>
      </c>
      <c r="C2511" s="46" t="s">
        <v>1034</v>
      </c>
      <c r="D2511" s="47" t="s">
        <v>5635</v>
      </c>
      <c r="E2511" s="48" t="s">
        <v>5634</v>
      </c>
    </row>
    <row r="2512" spans="1:5" x14ac:dyDescent="0.25">
      <c r="A2512" s="61" t="s">
        <v>5636</v>
      </c>
      <c r="B2512" s="62" t="s">
        <v>4108</v>
      </c>
      <c r="C2512" s="63" t="s">
        <v>1037</v>
      </c>
      <c r="D2512" s="52" t="s">
        <v>5637</v>
      </c>
      <c r="E2512" s="64" t="s">
        <v>5636</v>
      </c>
    </row>
    <row r="2513" spans="1:5" x14ac:dyDescent="0.25">
      <c r="A2513" s="54" t="s">
        <v>5638</v>
      </c>
      <c r="B2513" s="55" t="s">
        <v>4108</v>
      </c>
      <c r="C2513" s="56" t="s">
        <v>1040</v>
      </c>
      <c r="D2513" s="57" t="s">
        <v>5637</v>
      </c>
      <c r="E2513" s="58" t="s">
        <v>5638</v>
      </c>
    </row>
    <row r="2514" spans="1:5" x14ac:dyDescent="0.25">
      <c r="A2514" s="61" t="s">
        <v>5639</v>
      </c>
      <c r="B2514" s="62" t="s">
        <v>4108</v>
      </c>
      <c r="C2514" s="63" t="s">
        <v>1037</v>
      </c>
      <c r="D2514" s="52" t="s">
        <v>5640</v>
      </c>
      <c r="E2514" s="64" t="s">
        <v>5639</v>
      </c>
    </row>
    <row r="2515" spans="1:5" x14ac:dyDescent="0.25">
      <c r="A2515" s="54" t="s">
        <v>5641</v>
      </c>
      <c r="B2515" s="55" t="s">
        <v>4108</v>
      </c>
      <c r="C2515" s="56" t="s">
        <v>1040</v>
      </c>
      <c r="D2515" s="57" t="s">
        <v>5640</v>
      </c>
      <c r="E2515" s="58" t="s">
        <v>5641</v>
      </c>
    </row>
    <row r="2516" spans="1:5" x14ac:dyDescent="0.25">
      <c r="A2516" s="39" t="s">
        <v>5642</v>
      </c>
      <c r="B2516" s="40" t="s">
        <v>4108</v>
      </c>
      <c r="C2516" s="41" t="s">
        <v>1031</v>
      </c>
      <c r="D2516" s="42" t="s">
        <v>2201</v>
      </c>
      <c r="E2516" s="43" t="s">
        <v>5642</v>
      </c>
    </row>
    <row r="2517" spans="1:5" x14ac:dyDescent="0.25">
      <c r="A2517" s="44" t="s">
        <v>5643</v>
      </c>
      <c r="B2517" s="45" t="s">
        <v>4108</v>
      </c>
      <c r="C2517" s="46" t="s">
        <v>1034</v>
      </c>
      <c r="D2517" s="47" t="s">
        <v>5644</v>
      </c>
      <c r="E2517" s="48" t="s">
        <v>5643</v>
      </c>
    </row>
    <row r="2518" spans="1:5" x14ac:dyDescent="0.25">
      <c r="A2518" s="61" t="s">
        <v>5645</v>
      </c>
      <c r="B2518" s="62" t="s">
        <v>4108</v>
      </c>
      <c r="C2518" s="63" t="s">
        <v>1037</v>
      </c>
      <c r="D2518" s="52" t="s">
        <v>5646</v>
      </c>
      <c r="E2518" s="64" t="s">
        <v>5645</v>
      </c>
    </row>
    <row r="2519" spans="1:5" x14ac:dyDescent="0.25">
      <c r="A2519" s="54" t="s">
        <v>5647</v>
      </c>
      <c r="B2519" s="55" t="s">
        <v>4108</v>
      </c>
      <c r="C2519" s="56" t="s">
        <v>1040</v>
      </c>
      <c r="D2519" s="57" t="s">
        <v>5648</v>
      </c>
      <c r="E2519" s="58" t="s">
        <v>5647</v>
      </c>
    </row>
    <row r="2520" spans="1:5" x14ac:dyDescent="0.25">
      <c r="A2520" s="54" t="s">
        <v>5649</v>
      </c>
      <c r="B2520" s="55" t="s">
        <v>4108</v>
      </c>
      <c r="C2520" s="56" t="s">
        <v>1040</v>
      </c>
      <c r="D2520" s="57" t="s">
        <v>5650</v>
      </c>
      <c r="E2520" s="58" t="s">
        <v>5649</v>
      </c>
    </row>
    <row r="2521" spans="1:5" x14ac:dyDescent="0.25">
      <c r="A2521" s="54" t="s">
        <v>5651</v>
      </c>
      <c r="B2521" s="55" t="s">
        <v>4108</v>
      </c>
      <c r="C2521" s="56" t="s">
        <v>1040</v>
      </c>
      <c r="D2521" s="57" t="s">
        <v>5652</v>
      </c>
      <c r="E2521" s="58" t="s">
        <v>5651</v>
      </c>
    </row>
    <row r="2522" spans="1:5" x14ac:dyDescent="0.25">
      <c r="A2522" s="54" t="s">
        <v>5653</v>
      </c>
      <c r="B2522" s="55" t="s">
        <v>4108</v>
      </c>
      <c r="C2522" s="56" t="s">
        <v>1040</v>
      </c>
      <c r="D2522" s="57" t="s">
        <v>5654</v>
      </c>
      <c r="E2522" s="58" t="s">
        <v>5653</v>
      </c>
    </row>
    <row r="2523" spans="1:5" x14ac:dyDescent="0.25">
      <c r="A2523" s="54" t="s">
        <v>5655</v>
      </c>
      <c r="B2523" s="55" t="s">
        <v>4108</v>
      </c>
      <c r="C2523" s="56" t="s">
        <v>1040</v>
      </c>
      <c r="D2523" s="57" t="s">
        <v>5656</v>
      </c>
      <c r="E2523" s="58" t="s">
        <v>5655</v>
      </c>
    </row>
    <row r="2524" spans="1:5" x14ac:dyDescent="0.25">
      <c r="A2524" s="54" t="s">
        <v>5657</v>
      </c>
      <c r="B2524" s="55" t="s">
        <v>4108</v>
      </c>
      <c r="C2524" s="56" t="s">
        <v>1040</v>
      </c>
      <c r="D2524" s="57" t="s">
        <v>5658</v>
      </c>
      <c r="E2524" s="58" t="s">
        <v>5657</v>
      </c>
    </row>
    <row r="2525" spans="1:5" x14ac:dyDescent="0.25">
      <c r="A2525" s="54" t="s">
        <v>5659</v>
      </c>
      <c r="B2525" s="55" t="s">
        <v>4108</v>
      </c>
      <c r="C2525" s="56" t="s">
        <v>1040</v>
      </c>
      <c r="D2525" s="57" t="s">
        <v>5660</v>
      </c>
      <c r="E2525" s="58" t="s">
        <v>5659</v>
      </c>
    </row>
    <row r="2526" spans="1:5" x14ac:dyDescent="0.25">
      <c r="A2526" s="54" t="s">
        <v>5661</v>
      </c>
      <c r="B2526" s="55" t="s">
        <v>4108</v>
      </c>
      <c r="C2526" s="56" t="s">
        <v>1040</v>
      </c>
      <c r="D2526" s="57" t="s">
        <v>5662</v>
      </c>
      <c r="E2526" s="58" t="s">
        <v>5661</v>
      </c>
    </row>
    <row r="2527" spans="1:5" x14ac:dyDescent="0.25">
      <c r="A2527" s="54" t="s">
        <v>5663</v>
      </c>
      <c r="B2527" s="55" t="s">
        <v>4108</v>
      </c>
      <c r="C2527" s="56" t="s">
        <v>1040</v>
      </c>
      <c r="D2527" s="57" t="s">
        <v>5664</v>
      </c>
      <c r="E2527" s="58" t="s">
        <v>5663</v>
      </c>
    </row>
    <row r="2528" spans="1:5" x14ac:dyDescent="0.25">
      <c r="A2528" s="54" t="s">
        <v>5665</v>
      </c>
      <c r="B2528" s="55" t="s">
        <v>4108</v>
      </c>
      <c r="C2528" s="56" t="s">
        <v>1040</v>
      </c>
      <c r="D2528" s="57" t="s">
        <v>5666</v>
      </c>
      <c r="E2528" s="58" t="s">
        <v>5665</v>
      </c>
    </row>
    <row r="2529" spans="1:5" x14ac:dyDescent="0.25">
      <c r="A2529" s="54" t="s">
        <v>5667</v>
      </c>
      <c r="B2529" s="55" t="s">
        <v>4108</v>
      </c>
      <c r="C2529" s="56" t="s">
        <v>1040</v>
      </c>
      <c r="D2529" s="57" t="s">
        <v>5668</v>
      </c>
      <c r="E2529" s="58" t="s">
        <v>5667</v>
      </c>
    </row>
    <row r="2530" spans="1:5" ht="24" x14ac:dyDescent="0.25">
      <c r="A2530" s="54" t="s">
        <v>5669</v>
      </c>
      <c r="B2530" s="55" t="s">
        <v>4108</v>
      </c>
      <c r="C2530" s="56" t="s">
        <v>1040</v>
      </c>
      <c r="D2530" s="57" t="s">
        <v>5670</v>
      </c>
      <c r="E2530" s="58" t="s">
        <v>5669</v>
      </c>
    </row>
    <row r="2531" spans="1:5" x14ac:dyDescent="0.25">
      <c r="A2531" s="54" t="s">
        <v>5671</v>
      </c>
      <c r="B2531" s="55" t="s">
        <v>4108</v>
      </c>
      <c r="C2531" s="56" t="s">
        <v>1040</v>
      </c>
      <c r="D2531" s="57" t="s">
        <v>5672</v>
      </c>
      <c r="E2531" s="58" t="s">
        <v>5671</v>
      </c>
    </row>
    <row r="2532" spans="1:5" x14ac:dyDescent="0.25">
      <c r="A2532" s="61" t="s">
        <v>5673</v>
      </c>
      <c r="B2532" s="62" t="s">
        <v>4108</v>
      </c>
      <c r="C2532" s="63" t="s">
        <v>1037</v>
      </c>
      <c r="D2532" s="52" t="s">
        <v>5674</v>
      </c>
      <c r="E2532" s="64" t="s">
        <v>5673</v>
      </c>
    </row>
    <row r="2533" spans="1:5" x14ac:dyDescent="0.25">
      <c r="A2533" s="54" t="s">
        <v>5675</v>
      </c>
      <c r="B2533" s="55" t="s">
        <v>4108</v>
      </c>
      <c r="C2533" s="56" t="s">
        <v>1040</v>
      </c>
      <c r="D2533" s="57" t="s">
        <v>5676</v>
      </c>
      <c r="E2533" s="58" t="s">
        <v>5675</v>
      </c>
    </row>
    <row r="2534" spans="1:5" x14ac:dyDescent="0.25">
      <c r="A2534" s="54" t="s">
        <v>5677</v>
      </c>
      <c r="B2534" s="55" t="s">
        <v>4108</v>
      </c>
      <c r="C2534" s="56" t="s">
        <v>1040</v>
      </c>
      <c r="D2534" s="57" t="s">
        <v>5678</v>
      </c>
      <c r="E2534" s="58" t="s">
        <v>5677</v>
      </c>
    </row>
    <row r="2535" spans="1:5" x14ac:dyDescent="0.25">
      <c r="A2535" s="54" t="s">
        <v>5679</v>
      </c>
      <c r="B2535" s="55" t="s">
        <v>4108</v>
      </c>
      <c r="C2535" s="56" t="s">
        <v>1040</v>
      </c>
      <c r="D2535" s="57" t="s">
        <v>5680</v>
      </c>
      <c r="E2535" s="58" t="s">
        <v>5679</v>
      </c>
    </row>
    <row r="2536" spans="1:5" x14ac:dyDescent="0.25">
      <c r="A2536" s="54" t="s">
        <v>5681</v>
      </c>
      <c r="B2536" s="55" t="s">
        <v>4108</v>
      </c>
      <c r="C2536" s="56" t="s">
        <v>1040</v>
      </c>
      <c r="D2536" s="57" t="s">
        <v>5682</v>
      </c>
      <c r="E2536" s="58" t="s">
        <v>5681</v>
      </c>
    </row>
    <row r="2537" spans="1:5" x14ac:dyDescent="0.25">
      <c r="A2537" s="54" t="s">
        <v>5683</v>
      </c>
      <c r="B2537" s="55" t="s">
        <v>4108</v>
      </c>
      <c r="C2537" s="56" t="s">
        <v>1040</v>
      </c>
      <c r="D2537" s="57" t="s">
        <v>5684</v>
      </c>
      <c r="E2537" s="58" t="s">
        <v>5683</v>
      </c>
    </row>
    <row r="2538" spans="1:5" x14ac:dyDescent="0.25">
      <c r="A2538" s="54" t="s">
        <v>5685</v>
      </c>
      <c r="B2538" s="55" t="s">
        <v>4108</v>
      </c>
      <c r="C2538" s="56" t="s">
        <v>1040</v>
      </c>
      <c r="D2538" s="57" t="s">
        <v>5686</v>
      </c>
      <c r="E2538" s="58" t="s">
        <v>5685</v>
      </c>
    </row>
    <row r="2539" spans="1:5" x14ac:dyDescent="0.25">
      <c r="A2539" s="54" t="s">
        <v>5687</v>
      </c>
      <c r="B2539" s="55" t="s">
        <v>4108</v>
      </c>
      <c r="C2539" s="56" t="s">
        <v>1040</v>
      </c>
      <c r="D2539" s="57" t="s">
        <v>5688</v>
      </c>
      <c r="E2539" s="58" t="s">
        <v>5687</v>
      </c>
    </row>
    <row r="2540" spans="1:5" x14ac:dyDescent="0.25">
      <c r="A2540" s="54" t="s">
        <v>5689</v>
      </c>
      <c r="B2540" s="55" t="s">
        <v>4108</v>
      </c>
      <c r="C2540" s="56" t="s">
        <v>1040</v>
      </c>
      <c r="D2540" s="57" t="s">
        <v>5690</v>
      </c>
      <c r="E2540" s="58" t="s">
        <v>5689</v>
      </c>
    </row>
    <row r="2541" spans="1:5" ht="24" x14ac:dyDescent="0.25">
      <c r="A2541" s="54" t="s">
        <v>5691</v>
      </c>
      <c r="B2541" s="55" t="s">
        <v>4108</v>
      </c>
      <c r="C2541" s="56" t="s">
        <v>1040</v>
      </c>
      <c r="D2541" s="57" t="s">
        <v>5692</v>
      </c>
      <c r="E2541" s="58" t="s">
        <v>5691</v>
      </c>
    </row>
    <row r="2542" spans="1:5" x14ac:dyDescent="0.25">
      <c r="A2542" s="54" t="s">
        <v>5693</v>
      </c>
      <c r="B2542" s="55" t="s">
        <v>4108</v>
      </c>
      <c r="C2542" s="56" t="s">
        <v>1040</v>
      </c>
      <c r="D2542" s="57" t="s">
        <v>5694</v>
      </c>
      <c r="E2542" s="58" t="s">
        <v>5693</v>
      </c>
    </row>
    <row r="2543" spans="1:5" x14ac:dyDescent="0.25">
      <c r="A2543" s="54" t="s">
        <v>5695</v>
      </c>
      <c r="B2543" s="55" t="s">
        <v>4108</v>
      </c>
      <c r="C2543" s="56" t="s">
        <v>1040</v>
      </c>
      <c r="D2543" s="57" t="s">
        <v>5696</v>
      </c>
      <c r="E2543" s="58" t="s">
        <v>5695</v>
      </c>
    </row>
    <row r="2544" spans="1:5" ht="24" x14ac:dyDescent="0.25">
      <c r="A2544" s="54" t="s">
        <v>5697</v>
      </c>
      <c r="B2544" s="55" t="s">
        <v>4108</v>
      </c>
      <c r="C2544" s="56" t="s">
        <v>1040</v>
      </c>
      <c r="D2544" s="57" t="s">
        <v>5698</v>
      </c>
      <c r="E2544" s="58" t="s">
        <v>5697</v>
      </c>
    </row>
    <row r="2545" spans="1:5" x14ac:dyDescent="0.25">
      <c r="A2545" s="54" t="s">
        <v>5699</v>
      </c>
      <c r="B2545" s="55" t="s">
        <v>4108</v>
      </c>
      <c r="C2545" s="56" t="s">
        <v>1040</v>
      </c>
      <c r="D2545" s="57" t="s">
        <v>5700</v>
      </c>
      <c r="E2545" s="58" t="s">
        <v>5699</v>
      </c>
    </row>
    <row r="2546" spans="1:5" x14ac:dyDescent="0.25">
      <c r="A2546" s="54" t="s">
        <v>5701</v>
      </c>
      <c r="B2546" s="55" t="s">
        <v>4108</v>
      </c>
      <c r="C2546" s="56" t="s">
        <v>1040</v>
      </c>
      <c r="D2546" s="57" t="s">
        <v>5702</v>
      </c>
      <c r="E2546" s="58" t="s">
        <v>5701</v>
      </c>
    </row>
    <row r="2547" spans="1:5" x14ac:dyDescent="0.25">
      <c r="A2547" s="54" t="s">
        <v>5703</v>
      </c>
      <c r="B2547" s="55" t="s">
        <v>4108</v>
      </c>
      <c r="C2547" s="56" t="s">
        <v>1040</v>
      </c>
      <c r="D2547" s="57" t="s">
        <v>5704</v>
      </c>
      <c r="E2547" s="58" t="s">
        <v>5703</v>
      </c>
    </row>
    <row r="2548" spans="1:5" x14ac:dyDescent="0.25">
      <c r="A2548" s="54" t="s">
        <v>5705</v>
      </c>
      <c r="B2548" s="55" t="s">
        <v>4108</v>
      </c>
      <c r="C2548" s="56" t="s">
        <v>1040</v>
      </c>
      <c r="D2548" s="57" t="s">
        <v>5706</v>
      </c>
      <c r="E2548" s="58" t="s">
        <v>5705</v>
      </c>
    </row>
    <row r="2549" spans="1:5" x14ac:dyDescent="0.25">
      <c r="A2549" s="54" t="s">
        <v>5707</v>
      </c>
      <c r="B2549" s="55" t="s">
        <v>4108</v>
      </c>
      <c r="C2549" s="56" t="s">
        <v>1040</v>
      </c>
      <c r="D2549" s="57" t="s">
        <v>5708</v>
      </c>
      <c r="E2549" s="58" t="s">
        <v>5707</v>
      </c>
    </row>
    <row r="2550" spans="1:5" x14ac:dyDescent="0.25">
      <c r="A2550" s="54" t="s">
        <v>5709</v>
      </c>
      <c r="B2550" s="55" t="s">
        <v>4108</v>
      </c>
      <c r="C2550" s="56" t="s">
        <v>1040</v>
      </c>
      <c r="D2550" s="57" t="s">
        <v>5710</v>
      </c>
      <c r="E2550" s="58" t="s">
        <v>5709</v>
      </c>
    </row>
    <row r="2551" spans="1:5" ht="24" x14ac:dyDescent="0.25">
      <c r="A2551" s="54" t="s">
        <v>5711</v>
      </c>
      <c r="B2551" s="55" t="s">
        <v>4108</v>
      </c>
      <c r="C2551" s="56" t="s">
        <v>1040</v>
      </c>
      <c r="D2551" s="57" t="s">
        <v>5712</v>
      </c>
      <c r="E2551" s="58" t="s">
        <v>5711</v>
      </c>
    </row>
    <row r="2552" spans="1:5" x14ac:dyDescent="0.25">
      <c r="A2552" s="54" t="s">
        <v>5713</v>
      </c>
      <c r="B2552" s="55" t="s">
        <v>4108</v>
      </c>
      <c r="C2552" s="56" t="s">
        <v>1040</v>
      </c>
      <c r="D2552" s="57" t="s">
        <v>5714</v>
      </c>
      <c r="E2552" s="58" t="s">
        <v>5713</v>
      </c>
    </row>
    <row r="2553" spans="1:5" x14ac:dyDescent="0.25">
      <c r="A2553" s="61" t="s">
        <v>5715</v>
      </c>
      <c r="B2553" s="62" t="s">
        <v>4108</v>
      </c>
      <c r="C2553" s="63" t="s">
        <v>1037</v>
      </c>
      <c r="D2553" s="52" t="s">
        <v>5716</v>
      </c>
      <c r="E2553" s="64" t="s">
        <v>5715</v>
      </c>
    </row>
    <row r="2554" spans="1:5" x14ac:dyDescent="0.25">
      <c r="A2554" s="54" t="s">
        <v>5717</v>
      </c>
      <c r="B2554" s="55" t="s">
        <v>4108</v>
      </c>
      <c r="C2554" s="56" t="s">
        <v>1040</v>
      </c>
      <c r="D2554" s="57" t="s">
        <v>5718</v>
      </c>
      <c r="E2554" s="58" t="s">
        <v>5717</v>
      </c>
    </row>
    <row r="2555" spans="1:5" x14ac:dyDescent="0.25">
      <c r="A2555" s="54" t="s">
        <v>5719</v>
      </c>
      <c r="B2555" s="55" t="s">
        <v>4108</v>
      </c>
      <c r="C2555" s="56" t="s">
        <v>1040</v>
      </c>
      <c r="D2555" s="57" t="s">
        <v>5720</v>
      </c>
      <c r="E2555" s="58" t="s">
        <v>5719</v>
      </c>
    </row>
    <row r="2556" spans="1:5" x14ac:dyDescent="0.25">
      <c r="A2556" s="54" t="s">
        <v>5721</v>
      </c>
      <c r="B2556" s="55" t="s">
        <v>4108</v>
      </c>
      <c r="C2556" s="56" t="s">
        <v>1040</v>
      </c>
      <c r="D2556" s="57" t="s">
        <v>5722</v>
      </c>
      <c r="E2556" s="58" t="s">
        <v>5721</v>
      </c>
    </row>
    <row r="2557" spans="1:5" x14ac:dyDescent="0.25">
      <c r="A2557" s="61" t="s">
        <v>5723</v>
      </c>
      <c r="B2557" s="62" t="s">
        <v>4108</v>
      </c>
      <c r="C2557" s="63" t="s">
        <v>1037</v>
      </c>
      <c r="D2557" s="52" t="s">
        <v>5724</v>
      </c>
      <c r="E2557" s="64" t="s">
        <v>5723</v>
      </c>
    </row>
    <row r="2558" spans="1:5" x14ac:dyDescent="0.25">
      <c r="A2558" s="54" t="s">
        <v>5725</v>
      </c>
      <c r="B2558" s="55" t="s">
        <v>4108</v>
      </c>
      <c r="C2558" s="56" t="s">
        <v>1040</v>
      </c>
      <c r="D2558" s="57" t="s">
        <v>5724</v>
      </c>
      <c r="E2558" s="58" t="s">
        <v>5725</v>
      </c>
    </row>
    <row r="2559" spans="1:5" x14ac:dyDescent="0.25">
      <c r="A2559" s="44" t="s">
        <v>5726</v>
      </c>
      <c r="B2559" s="45" t="s">
        <v>4108</v>
      </c>
      <c r="C2559" s="46" t="s">
        <v>1034</v>
      </c>
      <c r="D2559" s="47" t="s">
        <v>5727</v>
      </c>
      <c r="E2559" s="48" t="s">
        <v>5726</v>
      </c>
    </row>
    <row r="2560" spans="1:5" x14ac:dyDescent="0.25">
      <c r="A2560" s="61" t="s">
        <v>5728</v>
      </c>
      <c r="B2560" s="62" t="s">
        <v>4108</v>
      </c>
      <c r="C2560" s="63" t="s">
        <v>1037</v>
      </c>
      <c r="D2560" s="52" t="s">
        <v>5727</v>
      </c>
      <c r="E2560" s="64" t="s">
        <v>5728</v>
      </c>
    </row>
    <row r="2561" spans="1:5" x14ac:dyDescent="0.25">
      <c r="A2561" s="54" t="s">
        <v>5729</v>
      </c>
      <c r="B2561" s="55" t="s">
        <v>4108</v>
      </c>
      <c r="C2561" s="56" t="s">
        <v>1040</v>
      </c>
      <c r="D2561" s="57" t="s">
        <v>5727</v>
      </c>
      <c r="E2561" s="58" t="s">
        <v>5729</v>
      </c>
    </row>
    <row r="2562" spans="1:5" x14ac:dyDescent="0.25">
      <c r="A2562" s="44" t="s">
        <v>5730</v>
      </c>
      <c r="B2562" s="45" t="s">
        <v>4108</v>
      </c>
      <c r="C2562" s="46" t="s">
        <v>1034</v>
      </c>
      <c r="D2562" s="47" t="s">
        <v>5731</v>
      </c>
      <c r="E2562" s="48" t="s">
        <v>5730</v>
      </c>
    </row>
    <row r="2563" spans="1:5" x14ac:dyDescent="0.25">
      <c r="A2563" s="61" t="s">
        <v>5732</v>
      </c>
      <c r="B2563" s="62" t="s">
        <v>4108</v>
      </c>
      <c r="C2563" s="63" t="s">
        <v>1037</v>
      </c>
      <c r="D2563" s="52" t="s">
        <v>5733</v>
      </c>
      <c r="E2563" s="64" t="s">
        <v>5732</v>
      </c>
    </row>
    <row r="2564" spans="1:5" x14ac:dyDescent="0.25">
      <c r="A2564" s="54" t="s">
        <v>5734</v>
      </c>
      <c r="B2564" s="55" t="s">
        <v>4108</v>
      </c>
      <c r="C2564" s="56" t="s">
        <v>1040</v>
      </c>
      <c r="D2564" s="57" t="s">
        <v>5733</v>
      </c>
      <c r="E2564" s="58" t="s">
        <v>5734</v>
      </c>
    </row>
    <row r="2565" spans="1:5" x14ac:dyDescent="0.25">
      <c r="A2565" s="61" t="s">
        <v>5735</v>
      </c>
      <c r="B2565" s="62" t="s">
        <v>4108</v>
      </c>
      <c r="C2565" s="63" t="s">
        <v>1037</v>
      </c>
      <c r="D2565" s="52" t="s">
        <v>5736</v>
      </c>
      <c r="E2565" s="64" t="s">
        <v>5735</v>
      </c>
    </row>
    <row r="2566" spans="1:5" x14ac:dyDescent="0.25">
      <c r="A2566" s="54" t="s">
        <v>5737</v>
      </c>
      <c r="B2566" s="55" t="s">
        <v>4108</v>
      </c>
      <c r="C2566" s="56" t="s">
        <v>1040</v>
      </c>
      <c r="D2566" s="57" t="s">
        <v>5736</v>
      </c>
      <c r="E2566" s="58" t="s">
        <v>5737</v>
      </c>
    </row>
    <row r="2567" spans="1:5" x14ac:dyDescent="0.25">
      <c r="A2567" s="61" t="s">
        <v>5738</v>
      </c>
      <c r="B2567" s="62" t="s">
        <v>4108</v>
      </c>
      <c r="C2567" s="63" t="s">
        <v>1037</v>
      </c>
      <c r="D2567" s="52" t="s">
        <v>5739</v>
      </c>
      <c r="E2567" s="64" t="s">
        <v>5738</v>
      </c>
    </row>
    <row r="2568" spans="1:5" x14ac:dyDescent="0.25">
      <c r="A2568" s="54" t="s">
        <v>5740</v>
      </c>
      <c r="B2568" s="55" t="s">
        <v>4108</v>
      </c>
      <c r="C2568" s="56" t="s">
        <v>1040</v>
      </c>
      <c r="D2568" s="57" t="s">
        <v>5739</v>
      </c>
      <c r="E2568" s="58" t="s">
        <v>5740</v>
      </c>
    </row>
    <row r="2569" spans="1:5" x14ac:dyDescent="0.25">
      <c r="A2569" s="44" t="s">
        <v>5741</v>
      </c>
      <c r="B2569" s="45" t="s">
        <v>4108</v>
      </c>
      <c r="C2569" s="46" t="s">
        <v>1034</v>
      </c>
      <c r="D2569" s="47" t="s">
        <v>5742</v>
      </c>
      <c r="E2569" s="48" t="s">
        <v>5741</v>
      </c>
    </row>
    <row r="2570" spans="1:5" x14ac:dyDescent="0.25">
      <c r="A2570" s="61" t="s">
        <v>5743</v>
      </c>
      <c r="B2570" s="62" t="s">
        <v>4108</v>
      </c>
      <c r="C2570" s="63" t="s">
        <v>1037</v>
      </c>
      <c r="D2570" s="52" t="s">
        <v>5742</v>
      </c>
      <c r="E2570" s="64" t="s">
        <v>5743</v>
      </c>
    </row>
    <row r="2571" spans="1:5" x14ac:dyDescent="0.25">
      <c r="A2571" s="54" t="s">
        <v>5744</v>
      </c>
      <c r="B2571" s="55" t="s">
        <v>4108</v>
      </c>
      <c r="C2571" s="56" t="s">
        <v>1040</v>
      </c>
      <c r="D2571" s="57" t="s">
        <v>5742</v>
      </c>
      <c r="E2571" s="58" t="s">
        <v>5744</v>
      </c>
    </row>
    <row r="2572" spans="1:5" x14ac:dyDescent="0.25">
      <c r="A2572" s="44" t="s">
        <v>5745</v>
      </c>
      <c r="B2572" s="45" t="s">
        <v>4108</v>
      </c>
      <c r="C2572" s="46" t="s">
        <v>1034</v>
      </c>
      <c r="D2572" s="47" t="s">
        <v>5746</v>
      </c>
      <c r="E2572" s="48" t="s">
        <v>5745</v>
      </c>
    </row>
    <row r="2573" spans="1:5" x14ac:dyDescent="0.25">
      <c r="A2573" s="61" t="s">
        <v>5747</v>
      </c>
      <c r="B2573" s="62" t="s">
        <v>4108</v>
      </c>
      <c r="C2573" s="63" t="s">
        <v>1037</v>
      </c>
      <c r="D2573" s="52" t="s">
        <v>5748</v>
      </c>
      <c r="E2573" s="64" t="s">
        <v>5747</v>
      </c>
    </row>
    <row r="2574" spans="1:5" x14ac:dyDescent="0.25">
      <c r="A2574" s="54" t="s">
        <v>5749</v>
      </c>
      <c r="B2574" s="55" t="s">
        <v>4108</v>
      </c>
      <c r="C2574" s="56" t="s">
        <v>1040</v>
      </c>
      <c r="D2574" s="57" t="s">
        <v>5748</v>
      </c>
      <c r="E2574" s="58" t="s">
        <v>5749</v>
      </c>
    </row>
    <row r="2575" spans="1:5" x14ac:dyDescent="0.25">
      <c r="A2575" s="61" t="s">
        <v>5750</v>
      </c>
      <c r="B2575" s="62" t="s">
        <v>4108</v>
      </c>
      <c r="C2575" s="63" t="s">
        <v>1037</v>
      </c>
      <c r="D2575" s="52" t="s">
        <v>5751</v>
      </c>
      <c r="E2575" s="64" t="s">
        <v>5750</v>
      </c>
    </row>
    <row r="2576" spans="1:5" x14ac:dyDescent="0.25">
      <c r="A2576" s="54" t="s">
        <v>5752</v>
      </c>
      <c r="B2576" s="55" t="s">
        <v>4108</v>
      </c>
      <c r="C2576" s="56" t="s">
        <v>1040</v>
      </c>
      <c r="D2576" s="57" t="s">
        <v>5751</v>
      </c>
      <c r="E2576" s="58" t="s">
        <v>5752</v>
      </c>
    </row>
    <row r="2577" spans="1:5" x14ac:dyDescent="0.25">
      <c r="A2577" s="44" t="s">
        <v>5753</v>
      </c>
      <c r="B2577" s="45" t="s">
        <v>4108</v>
      </c>
      <c r="C2577" s="46" t="s">
        <v>1034</v>
      </c>
      <c r="D2577" s="68" t="s">
        <v>5754</v>
      </c>
      <c r="E2577" s="48" t="s">
        <v>5753</v>
      </c>
    </row>
    <row r="2578" spans="1:5" x14ac:dyDescent="0.25">
      <c r="A2578" s="61" t="s">
        <v>5755</v>
      </c>
      <c r="B2578" s="62" t="s">
        <v>4108</v>
      </c>
      <c r="C2578" s="63" t="s">
        <v>1037</v>
      </c>
      <c r="D2578" s="52" t="s">
        <v>5756</v>
      </c>
      <c r="E2578" s="64" t="s">
        <v>5755</v>
      </c>
    </row>
    <row r="2579" spans="1:5" x14ac:dyDescent="0.25">
      <c r="A2579" s="54" t="s">
        <v>5757</v>
      </c>
      <c r="B2579" s="55" t="s">
        <v>4108</v>
      </c>
      <c r="C2579" s="56" t="s">
        <v>1040</v>
      </c>
      <c r="D2579" s="57" t="s">
        <v>5758</v>
      </c>
      <c r="E2579" s="58" t="s">
        <v>5757</v>
      </c>
    </row>
    <row r="2580" spans="1:5" x14ac:dyDescent="0.25">
      <c r="A2580" s="54" t="s">
        <v>5759</v>
      </c>
      <c r="B2580" s="55" t="s">
        <v>4108</v>
      </c>
      <c r="C2580" s="56" t="s">
        <v>1040</v>
      </c>
      <c r="D2580" s="57" t="s">
        <v>5760</v>
      </c>
      <c r="E2580" s="58" t="s">
        <v>5759</v>
      </c>
    </row>
    <row r="2581" spans="1:5" x14ac:dyDescent="0.25">
      <c r="A2581" s="54" t="s">
        <v>5761</v>
      </c>
      <c r="B2581" s="55" t="s">
        <v>4108</v>
      </c>
      <c r="C2581" s="56" t="s">
        <v>1040</v>
      </c>
      <c r="D2581" s="57" t="s">
        <v>5762</v>
      </c>
      <c r="E2581" s="58" t="s">
        <v>5761</v>
      </c>
    </row>
    <row r="2582" spans="1:5" x14ac:dyDescent="0.25">
      <c r="A2582" s="54" t="s">
        <v>5763</v>
      </c>
      <c r="B2582" s="55" t="s">
        <v>4108</v>
      </c>
      <c r="C2582" s="56" t="s">
        <v>1040</v>
      </c>
      <c r="D2582" s="57" t="s">
        <v>5764</v>
      </c>
      <c r="E2582" s="58" t="s">
        <v>5763</v>
      </c>
    </row>
    <row r="2583" spans="1:5" x14ac:dyDescent="0.25">
      <c r="A2583" s="54" t="s">
        <v>5765</v>
      </c>
      <c r="B2583" s="55" t="s">
        <v>4108</v>
      </c>
      <c r="C2583" s="56" t="s">
        <v>1040</v>
      </c>
      <c r="D2583" s="57" t="s">
        <v>5766</v>
      </c>
      <c r="E2583" s="58" t="s">
        <v>5765</v>
      </c>
    </row>
    <row r="2584" spans="1:5" x14ac:dyDescent="0.25">
      <c r="A2584" s="54" t="s">
        <v>5767</v>
      </c>
      <c r="B2584" s="55" t="s">
        <v>4108</v>
      </c>
      <c r="C2584" s="56" t="s">
        <v>1040</v>
      </c>
      <c r="D2584" s="57" t="s">
        <v>5768</v>
      </c>
      <c r="E2584" s="58" t="s">
        <v>5767</v>
      </c>
    </row>
    <row r="2585" spans="1:5" x14ac:dyDescent="0.25">
      <c r="A2585" s="54" t="s">
        <v>5769</v>
      </c>
      <c r="B2585" s="55" t="s">
        <v>4108</v>
      </c>
      <c r="C2585" s="56" t="s">
        <v>1040</v>
      </c>
      <c r="D2585" s="57" t="s">
        <v>5770</v>
      </c>
      <c r="E2585" s="58" t="s">
        <v>5769</v>
      </c>
    </row>
    <row r="2586" spans="1:5" x14ac:dyDescent="0.25">
      <c r="A2586" s="54" t="s">
        <v>5771</v>
      </c>
      <c r="B2586" s="55" t="s">
        <v>4108</v>
      </c>
      <c r="C2586" s="56" t="s">
        <v>1040</v>
      </c>
      <c r="D2586" s="57" t="s">
        <v>5772</v>
      </c>
      <c r="E2586" s="58" t="s">
        <v>5771</v>
      </c>
    </row>
    <row r="2587" spans="1:5" x14ac:dyDescent="0.25">
      <c r="A2587" s="54" t="s">
        <v>5773</v>
      </c>
      <c r="B2587" s="55" t="s">
        <v>4108</v>
      </c>
      <c r="C2587" s="56" t="s">
        <v>1040</v>
      </c>
      <c r="D2587" s="57" t="s">
        <v>5774</v>
      </c>
      <c r="E2587" s="58" t="s">
        <v>5773</v>
      </c>
    </row>
    <row r="2588" spans="1:5" x14ac:dyDescent="0.25">
      <c r="A2588" s="54" t="s">
        <v>5775</v>
      </c>
      <c r="B2588" s="55" t="s">
        <v>4108</v>
      </c>
      <c r="C2588" s="56" t="s">
        <v>1040</v>
      </c>
      <c r="D2588" s="57" t="s">
        <v>5776</v>
      </c>
      <c r="E2588" s="58" t="s">
        <v>5775</v>
      </c>
    </row>
    <row r="2589" spans="1:5" ht="24" x14ac:dyDescent="0.25">
      <c r="A2589" s="54" t="s">
        <v>5777</v>
      </c>
      <c r="B2589" s="55" t="s">
        <v>4108</v>
      </c>
      <c r="C2589" s="56" t="s">
        <v>1040</v>
      </c>
      <c r="D2589" s="57" t="s">
        <v>5778</v>
      </c>
      <c r="E2589" s="58" t="s">
        <v>5777</v>
      </c>
    </row>
    <row r="2590" spans="1:5" ht="24" x14ac:dyDescent="0.25">
      <c r="A2590" s="54" t="s">
        <v>5779</v>
      </c>
      <c r="B2590" s="55" t="s">
        <v>4108</v>
      </c>
      <c r="C2590" s="56" t="s">
        <v>1040</v>
      </c>
      <c r="D2590" s="57" t="s">
        <v>5780</v>
      </c>
      <c r="E2590" s="58" t="s">
        <v>5779</v>
      </c>
    </row>
    <row r="2591" spans="1:5" x14ac:dyDescent="0.25">
      <c r="A2591" s="54" t="s">
        <v>5781</v>
      </c>
      <c r="B2591" s="55" t="s">
        <v>4108</v>
      </c>
      <c r="C2591" s="56" t="s">
        <v>1040</v>
      </c>
      <c r="D2591" s="57" t="s">
        <v>5782</v>
      </c>
      <c r="E2591" s="58" t="s">
        <v>5781</v>
      </c>
    </row>
    <row r="2592" spans="1:5" x14ac:dyDescent="0.25">
      <c r="A2592" s="61" t="s">
        <v>5783</v>
      </c>
      <c r="B2592" s="62" t="s">
        <v>4108</v>
      </c>
      <c r="C2592" s="63" t="s">
        <v>1037</v>
      </c>
      <c r="D2592" s="52" t="s">
        <v>5784</v>
      </c>
      <c r="E2592" s="64" t="s">
        <v>5783</v>
      </c>
    </row>
    <row r="2593" spans="1:5" x14ac:dyDescent="0.25">
      <c r="A2593" s="54" t="s">
        <v>5785</v>
      </c>
      <c r="B2593" s="55" t="s">
        <v>4108</v>
      </c>
      <c r="C2593" s="56" t="s">
        <v>1040</v>
      </c>
      <c r="D2593" s="57" t="s">
        <v>5786</v>
      </c>
      <c r="E2593" s="58" t="s">
        <v>5785</v>
      </c>
    </row>
    <row r="2594" spans="1:5" x14ac:dyDescent="0.25">
      <c r="A2594" s="54" t="s">
        <v>5787</v>
      </c>
      <c r="B2594" s="55" t="s">
        <v>4108</v>
      </c>
      <c r="C2594" s="56" t="s">
        <v>1040</v>
      </c>
      <c r="D2594" s="57" t="s">
        <v>5788</v>
      </c>
      <c r="E2594" s="58" t="s">
        <v>5787</v>
      </c>
    </row>
    <row r="2595" spans="1:5" x14ac:dyDescent="0.25">
      <c r="A2595" s="54" t="s">
        <v>5789</v>
      </c>
      <c r="B2595" s="55" t="s">
        <v>4108</v>
      </c>
      <c r="C2595" s="56" t="s">
        <v>1040</v>
      </c>
      <c r="D2595" s="57" t="s">
        <v>5790</v>
      </c>
      <c r="E2595" s="58" t="s">
        <v>5789</v>
      </c>
    </row>
    <row r="2596" spans="1:5" x14ac:dyDescent="0.25">
      <c r="A2596" s="54" t="s">
        <v>5791</v>
      </c>
      <c r="B2596" s="55" t="s">
        <v>4108</v>
      </c>
      <c r="C2596" s="56" t="s">
        <v>1040</v>
      </c>
      <c r="D2596" s="57" t="s">
        <v>5792</v>
      </c>
      <c r="E2596" s="58" t="s">
        <v>5791</v>
      </c>
    </row>
    <row r="2597" spans="1:5" x14ac:dyDescent="0.25">
      <c r="A2597" s="54" t="s">
        <v>5793</v>
      </c>
      <c r="B2597" s="55" t="s">
        <v>4108</v>
      </c>
      <c r="C2597" s="56" t="s">
        <v>1040</v>
      </c>
      <c r="D2597" s="57" t="s">
        <v>5794</v>
      </c>
      <c r="E2597" s="58" t="s">
        <v>5793</v>
      </c>
    </row>
    <row r="2598" spans="1:5" x14ac:dyDescent="0.25">
      <c r="A2598" s="54" t="s">
        <v>5795</v>
      </c>
      <c r="B2598" s="55" t="s">
        <v>4108</v>
      </c>
      <c r="C2598" s="56" t="s">
        <v>1040</v>
      </c>
      <c r="D2598" s="57" t="s">
        <v>5796</v>
      </c>
      <c r="E2598" s="58" t="s">
        <v>5795</v>
      </c>
    </row>
    <row r="2599" spans="1:5" x14ac:dyDescent="0.25">
      <c r="A2599" s="54" t="s">
        <v>5797</v>
      </c>
      <c r="B2599" s="55" t="s">
        <v>4108</v>
      </c>
      <c r="C2599" s="56" t="s">
        <v>1040</v>
      </c>
      <c r="D2599" s="57" t="s">
        <v>5798</v>
      </c>
      <c r="E2599" s="58" t="s">
        <v>5797</v>
      </c>
    </row>
    <row r="2600" spans="1:5" x14ac:dyDescent="0.25">
      <c r="A2600" s="54" t="s">
        <v>5799</v>
      </c>
      <c r="B2600" s="55" t="s">
        <v>4108</v>
      </c>
      <c r="C2600" s="56" t="s">
        <v>1040</v>
      </c>
      <c r="D2600" s="57" t="s">
        <v>5800</v>
      </c>
      <c r="E2600" s="58" t="s">
        <v>5799</v>
      </c>
    </row>
    <row r="2601" spans="1:5" ht="24" x14ac:dyDescent="0.25">
      <c r="A2601" s="54" t="s">
        <v>5801</v>
      </c>
      <c r="B2601" s="55" t="s">
        <v>4108</v>
      </c>
      <c r="C2601" s="56" t="s">
        <v>1040</v>
      </c>
      <c r="D2601" s="57" t="s">
        <v>5802</v>
      </c>
      <c r="E2601" s="58" t="s">
        <v>5801</v>
      </c>
    </row>
    <row r="2602" spans="1:5" x14ac:dyDescent="0.25">
      <c r="A2602" s="54" t="s">
        <v>5803</v>
      </c>
      <c r="B2602" s="55" t="s">
        <v>4108</v>
      </c>
      <c r="C2602" s="56" t="s">
        <v>1040</v>
      </c>
      <c r="D2602" s="57" t="s">
        <v>5804</v>
      </c>
      <c r="E2602" s="58" t="s">
        <v>5803</v>
      </c>
    </row>
    <row r="2603" spans="1:5" x14ac:dyDescent="0.25">
      <c r="A2603" s="54" t="s">
        <v>5805</v>
      </c>
      <c r="B2603" s="55" t="s">
        <v>4108</v>
      </c>
      <c r="C2603" s="56" t="s">
        <v>1040</v>
      </c>
      <c r="D2603" s="57" t="s">
        <v>5806</v>
      </c>
      <c r="E2603" s="58" t="s">
        <v>5805</v>
      </c>
    </row>
    <row r="2604" spans="1:5" ht="24" x14ac:dyDescent="0.25">
      <c r="A2604" s="54" t="s">
        <v>5807</v>
      </c>
      <c r="B2604" s="55" t="s">
        <v>4108</v>
      </c>
      <c r="C2604" s="56" t="s">
        <v>1040</v>
      </c>
      <c r="D2604" s="57" t="s">
        <v>5808</v>
      </c>
      <c r="E2604" s="58" t="s">
        <v>5807</v>
      </c>
    </row>
    <row r="2605" spans="1:5" x14ac:dyDescent="0.25">
      <c r="A2605" s="54" t="s">
        <v>5809</v>
      </c>
      <c r="B2605" s="55" t="s">
        <v>4108</v>
      </c>
      <c r="C2605" s="56" t="s">
        <v>1040</v>
      </c>
      <c r="D2605" s="57" t="s">
        <v>5810</v>
      </c>
      <c r="E2605" s="58" t="s">
        <v>5809</v>
      </c>
    </row>
    <row r="2606" spans="1:5" x14ac:dyDescent="0.25">
      <c r="A2606" s="54" t="s">
        <v>5811</v>
      </c>
      <c r="B2606" s="55" t="s">
        <v>4108</v>
      </c>
      <c r="C2606" s="56" t="s">
        <v>1040</v>
      </c>
      <c r="D2606" s="57" t="s">
        <v>5812</v>
      </c>
      <c r="E2606" s="58" t="s">
        <v>5811</v>
      </c>
    </row>
    <row r="2607" spans="1:5" x14ac:dyDescent="0.25">
      <c r="A2607" s="54" t="s">
        <v>5813</v>
      </c>
      <c r="B2607" s="55" t="s">
        <v>4108</v>
      </c>
      <c r="C2607" s="56" t="s">
        <v>1040</v>
      </c>
      <c r="D2607" s="57" t="s">
        <v>5814</v>
      </c>
      <c r="E2607" s="58" t="s">
        <v>5813</v>
      </c>
    </row>
    <row r="2608" spans="1:5" x14ac:dyDescent="0.25">
      <c r="A2608" s="54" t="s">
        <v>5815</v>
      </c>
      <c r="B2608" s="55" t="s">
        <v>4108</v>
      </c>
      <c r="C2608" s="56" t="s">
        <v>1040</v>
      </c>
      <c r="D2608" s="57" t="s">
        <v>5816</v>
      </c>
      <c r="E2608" s="58" t="s">
        <v>5815</v>
      </c>
    </row>
    <row r="2609" spans="1:5" x14ac:dyDescent="0.25">
      <c r="A2609" s="54" t="s">
        <v>5817</v>
      </c>
      <c r="B2609" s="55" t="s">
        <v>4108</v>
      </c>
      <c r="C2609" s="56" t="s">
        <v>1040</v>
      </c>
      <c r="D2609" s="57" t="s">
        <v>5818</v>
      </c>
      <c r="E2609" s="58" t="s">
        <v>5817</v>
      </c>
    </row>
    <row r="2610" spans="1:5" x14ac:dyDescent="0.25">
      <c r="A2610" s="54" t="s">
        <v>5819</v>
      </c>
      <c r="B2610" s="55" t="s">
        <v>4108</v>
      </c>
      <c r="C2610" s="56" t="s">
        <v>1040</v>
      </c>
      <c r="D2610" s="57" t="s">
        <v>5820</v>
      </c>
      <c r="E2610" s="58" t="s">
        <v>5819</v>
      </c>
    </row>
    <row r="2611" spans="1:5" ht="24" x14ac:dyDescent="0.25">
      <c r="A2611" s="54" t="s">
        <v>5821</v>
      </c>
      <c r="B2611" s="55" t="s">
        <v>4108</v>
      </c>
      <c r="C2611" s="56" t="s">
        <v>1040</v>
      </c>
      <c r="D2611" s="57" t="s">
        <v>5822</v>
      </c>
      <c r="E2611" s="58" t="s">
        <v>5821</v>
      </c>
    </row>
    <row r="2612" spans="1:5" x14ac:dyDescent="0.25">
      <c r="A2612" s="54" t="s">
        <v>5823</v>
      </c>
      <c r="B2612" s="55" t="s">
        <v>4108</v>
      </c>
      <c r="C2612" s="56" t="s">
        <v>1040</v>
      </c>
      <c r="D2612" s="57" t="s">
        <v>5824</v>
      </c>
      <c r="E2612" s="58" t="s">
        <v>5823</v>
      </c>
    </row>
    <row r="2613" spans="1:5" x14ac:dyDescent="0.25">
      <c r="A2613" s="61" t="s">
        <v>5825</v>
      </c>
      <c r="B2613" s="62" t="s">
        <v>4108</v>
      </c>
      <c r="C2613" s="63" t="s">
        <v>1037</v>
      </c>
      <c r="D2613" s="52" t="s">
        <v>5826</v>
      </c>
      <c r="E2613" s="64" t="s">
        <v>5825</v>
      </c>
    </row>
    <row r="2614" spans="1:5" x14ac:dyDescent="0.25">
      <c r="A2614" s="54" t="s">
        <v>5827</v>
      </c>
      <c r="B2614" s="55" t="s">
        <v>4108</v>
      </c>
      <c r="C2614" s="56" t="s">
        <v>1040</v>
      </c>
      <c r="D2614" s="57" t="s">
        <v>5828</v>
      </c>
      <c r="E2614" s="58" t="s">
        <v>5827</v>
      </c>
    </row>
    <row r="2615" spans="1:5" x14ac:dyDescent="0.25">
      <c r="A2615" s="54" t="s">
        <v>5829</v>
      </c>
      <c r="B2615" s="55" t="s">
        <v>4108</v>
      </c>
      <c r="C2615" s="56" t="s">
        <v>1040</v>
      </c>
      <c r="D2615" s="57" t="s">
        <v>5830</v>
      </c>
      <c r="E2615" s="58" t="s">
        <v>5829</v>
      </c>
    </row>
    <row r="2616" spans="1:5" x14ac:dyDescent="0.25">
      <c r="A2616" s="54" t="s">
        <v>5831</v>
      </c>
      <c r="B2616" s="55" t="s">
        <v>4108</v>
      </c>
      <c r="C2616" s="56" t="s">
        <v>1040</v>
      </c>
      <c r="D2616" s="57" t="s">
        <v>5832</v>
      </c>
      <c r="E2616" s="58" t="s">
        <v>5831</v>
      </c>
    </row>
    <row r="2617" spans="1:5" x14ac:dyDescent="0.25">
      <c r="A2617" s="61" t="s">
        <v>5833</v>
      </c>
      <c r="B2617" s="62" t="s">
        <v>4108</v>
      </c>
      <c r="C2617" s="63" t="s">
        <v>1037</v>
      </c>
      <c r="D2617" s="52" t="s">
        <v>5834</v>
      </c>
      <c r="E2617" s="64" t="s">
        <v>5833</v>
      </c>
    </row>
    <row r="2618" spans="1:5" x14ac:dyDescent="0.25">
      <c r="A2618" s="54" t="s">
        <v>5835</v>
      </c>
      <c r="B2618" s="55" t="s">
        <v>4108</v>
      </c>
      <c r="C2618" s="56" t="s">
        <v>1040</v>
      </c>
      <c r="D2618" s="57" t="s">
        <v>5834</v>
      </c>
      <c r="E2618" s="58" t="s">
        <v>5835</v>
      </c>
    </row>
    <row r="2619" spans="1:5" x14ac:dyDescent="0.25">
      <c r="A2619" s="44" t="s">
        <v>5836</v>
      </c>
      <c r="B2619" s="45" t="s">
        <v>4108</v>
      </c>
      <c r="C2619" s="46" t="s">
        <v>1034</v>
      </c>
      <c r="D2619" s="68" t="s">
        <v>5837</v>
      </c>
      <c r="E2619" s="48" t="s">
        <v>5836</v>
      </c>
    </row>
    <row r="2620" spans="1:5" x14ac:dyDescent="0.25">
      <c r="A2620" s="61" t="s">
        <v>5838</v>
      </c>
      <c r="B2620" s="62" t="s">
        <v>4108</v>
      </c>
      <c r="C2620" s="63" t="s">
        <v>1037</v>
      </c>
      <c r="D2620" s="52" t="s">
        <v>5837</v>
      </c>
      <c r="E2620" s="64" t="s">
        <v>5838</v>
      </c>
    </row>
    <row r="2621" spans="1:5" x14ac:dyDescent="0.25">
      <c r="A2621" s="54" t="s">
        <v>5839</v>
      </c>
      <c r="B2621" s="55" t="s">
        <v>4108</v>
      </c>
      <c r="C2621" s="56" t="s">
        <v>1040</v>
      </c>
      <c r="D2621" s="57" t="s">
        <v>5837</v>
      </c>
      <c r="E2621" s="58" t="s">
        <v>5839</v>
      </c>
    </row>
    <row r="2622" spans="1:5" x14ac:dyDescent="0.25">
      <c r="A2622" s="44" t="s">
        <v>5840</v>
      </c>
      <c r="B2622" s="45" t="s">
        <v>4108</v>
      </c>
      <c r="C2622" s="46" t="s">
        <v>1034</v>
      </c>
      <c r="D2622" s="68" t="s">
        <v>5841</v>
      </c>
      <c r="E2622" s="48" t="s">
        <v>5840</v>
      </c>
    </row>
    <row r="2623" spans="1:5" x14ac:dyDescent="0.25">
      <c r="A2623" s="61" t="s">
        <v>5842</v>
      </c>
      <c r="B2623" s="62" t="s">
        <v>4108</v>
      </c>
      <c r="C2623" s="63" t="s">
        <v>1037</v>
      </c>
      <c r="D2623" s="52" t="s">
        <v>5843</v>
      </c>
      <c r="E2623" s="64" t="s">
        <v>5842</v>
      </c>
    </row>
    <row r="2624" spans="1:5" x14ac:dyDescent="0.25">
      <c r="A2624" s="54" t="s">
        <v>5844</v>
      </c>
      <c r="B2624" s="55" t="s">
        <v>4108</v>
      </c>
      <c r="C2624" s="56" t="s">
        <v>1040</v>
      </c>
      <c r="D2624" s="57" t="s">
        <v>5843</v>
      </c>
      <c r="E2624" s="58" t="s">
        <v>5844</v>
      </c>
    </row>
    <row r="2625" spans="1:5" x14ac:dyDescent="0.25">
      <c r="A2625" s="61" t="s">
        <v>5845</v>
      </c>
      <c r="B2625" s="62" t="s">
        <v>4108</v>
      </c>
      <c r="C2625" s="63" t="s">
        <v>1037</v>
      </c>
      <c r="D2625" s="52" t="s">
        <v>5846</v>
      </c>
      <c r="E2625" s="64" t="s">
        <v>5845</v>
      </c>
    </row>
    <row r="2626" spans="1:5" x14ac:dyDescent="0.25">
      <c r="A2626" s="54" t="s">
        <v>5847</v>
      </c>
      <c r="B2626" s="55" t="s">
        <v>4108</v>
      </c>
      <c r="C2626" s="56" t="s">
        <v>1040</v>
      </c>
      <c r="D2626" s="57" t="s">
        <v>5846</v>
      </c>
      <c r="E2626" s="58" t="s">
        <v>5847</v>
      </c>
    </row>
    <row r="2627" spans="1:5" x14ac:dyDescent="0.25">
      <c r="A2627" s="61" t="s">
        <v>5848</v>
      </c>
      <c r="B2627" s="62" t="s">
        <v>4108</v>
      </c>
      <c r="C2627" s="63" t="s">
        <v>1037</v>
      </c>
      <c r="D2627" s="52" t="s">
        <v>5849</v>
      </c>
      <c r="E2627" s="64" t="s">
        <v>5848</v>
      </c>
    </row>
    <row r="2628" spans="1:5" x14ac:dyDescent="0.25">
      <c r="A2628" s="54" t="s">
        <v>5850</v>
      </c>
      <c r="B2628" s="55" t="s">
        <v>4108</v>
      </c>
      <c r="C2628" s="56" t="s">
        <v>1040</v>
      </c>
      <c r="D2628" s="57" t="s">
        <v>5849</v>
      </c>
      <c r="E2628" s="58" t="s">
        <v>5850</v>
      </c>
    </row>
    <row r="2629" spans="1:5" x14ac:dyDescent="0.25">
      <c r="A2629" s="44" t="s">
        <v>5851</v>
      </c>
      <c r="B2629" s="45" t="s">
        <v>4108</v>
      </c>
      <c r="C2629" s="46" t="s">
        <v>1034</v>
      </c>
      <c r="D2629" s="68" t="s">
        <v>5852</v>
      </c>
      <c r="E2629" s="48" t="s">
        <v>5851</v>
      </c>
    </row>
    <row r="2630" spans="1:5" x14ac:dyDescent="0.25">
      <c r="A2630" s="61" t="s">
        <v>5853</v>
      </c>
      <c r="B2630" s="62" t="s">
        <v>4108</v>
      </c>
      <c r="C2630" s="63" t="s">
        <v>1037</v>
      </c>
      <c r="D2630" s="52" t="s">
        <v>5852</v>
      </c>
      <c r="E2630" s="64" t="s">
        <v>5853</v>
      </c>
    </row>
    <row r="2631" spans="1:5" x14ac:dyDescent="0.25">
      <c r="A2631" s="54" t="s">
        <v>5854</v>
      </c>
      <c r="B2631" s="55" t="s">
        <v>4108</v>
      </c>
      <c r="C2631" s="56" t="s">
        <v>1040</v>
      </c>
      <c r="D2631" s="57" t="s">
        <v>5852</v>
      </c>
      <c r="E2631" s="58" t="s">
        <v>5854</v>
      </c>
    </row>
    <row r="2632" spans="1:5" x14ac:dyDescent="0.25">
      <c r="A2632" s="44" t="s">
        <v>5855</v>
      </c>
      <c r="B2632" s="45" t="s">
        <v>4108</v>
      </c>
      <c r="C2632" s="46" t="s">
        <v>1034</v>
      </c>
      <c r="D2632" s="68" t="s">
        <v>5856</v>
      </c>
      <c r="E2632" s="48" t="s">
        <v>5855</v>
      </c>
    </row>
    <row r="2633" spans="1:5" x14ac:dyDescent="0.25">
      <c r="A2633" s="61" t="s">
        <v>5857</v>
      </c>
      <c r="B2633" s="62" t="s">
        <v>4108</v>
      </c>
      <c r="C2633" s="63" t="s">
        <v>1037</v>
      </c>
      <c r="D2633" s="52" t="s">
        <v>5858</v>
      </c>
      <c r="E2633" s="64" t="s">
        <v>5857</v>
      </c>
    </row>
    <row r="2634" spans="1:5" x14ac:dyDescent="0.25">
      <c r="A2634" s="54" t="s">
        <v>5859</v>
      </c>
      <c r="B2634" s="55" t="s">
        <v>4108</v>
      </c>
      <c r="C2634" s="56" t="s">
        <v>1040</v>
      </c>
      <c r="D2634" s="57" t="s">
        <v>5858</v>
      </c>
      <c r="E2634" s="58" t="s">
        <v>5859</v>
      </c>
    </row>
    <row r="2635" spans="1:5" x14ac:dyDescent="0.25">
      <c r="A2635" s="61" t="s">
        <v>5860</v>
      </c>
      <c r="B2635" s="62" t="s">
        <v>4108</v>
      </c>
      <c r="C2635" s="63" t="s">
        <v>1037</v>
      </c>
      <c r="D2635" s="52" t="s">
        <v>5861</v>
      </c>
      <c r="E2635" s="64" t="s">
        <v>5860</v>
      </c>
    </row>
    <row r="2636" spans="1:5" x14ac:dyDescent="0.25">
      <c r="A2636" s="54" t="s">
        <v>5862</v>
      </c>
      <c r="B2636" s="55" t="s">
        <v>4108</v>
      </c>
      <c r="C2636" s="56" t="s">
        <v>1040</v>
      </c>
      <c r="D2636" s="57" t="s">
        <v>5861</v>
      </c>
      <c r="E2636" s="58" t="s">
        <v>5862</v>
      </c>
    </row>
    <row r="2637" spans="1:5" x14ac:dyDescent="0.25">
      <c r="A2637" s="44" t="s">
        <v>5863</v>
      </c>
      <c r="B2637" s="45" t="s">
        <v>4108</v>
      </c>
      <c r="C2637" s="46" t="s">
        <v>1034</v>
      </c>
      <c r="D2637" s="68" t="s">
        <v>5864</v>
      </c>
      <c r="E2637" s="48" t="s">
        <v>5863</v>
      </c>
    </row>
    <row r="2638" spans="1:5" x14ac:dyDescent="0.25">
      <c r="A2638" s="61" t="s">
        <v>5865</v>
      </c>
      <c r="B2638" s="62" t="s">
        <v>4108</v>
      </c>
      <c r="C2638" s="63" t="s">
        <v>1037</v>
      </c>
      <c r="D2638" s="52" t="s">
        <v>5866</v>
      </c>
      <c r="E2638" s="64" t="s">
        <v>5865</v>
      </c>
    </row>
    <row r="2639" spans="1:5" x14ac:dyDescent="0.25">
      <c r="A2639" s="54" t="s">
        <v>5867</v>
      </c>
      <c r="B2639" s="55" t="s">
        <v>4108</v>
      </c>
      <c r="C2639" s="56" t="s">
        <v>1040</v>
      </c>
      <c r="D2639" s="57" t="s">
        <v>5868</v>
      </c>
      <c r="E2639" s="58" t="s">
        <v>5867</v>
      </c>
    </row>
    <row r="2640" spans="1:5" x14ac:dyDescent="0.25">
      <c r="A2640" s="54" t="s">
        <v>5869</v>
      </c>
      <c r="B2640" s="55" t="s">
        <v>4108</v>
      </c>
      <c r="C2640" s="56" t="s">
        <v>1040</v>
      </c>
      <c r="D2640" s="57" t="s">
        <v>5870</v>
      </c>
      <c r="E2640" s="58" t="s">
        <v>5869</v>
      </c>
    </row>
    <row r="2641" spans="1:5" x14ac:dyDescent="0.25">
      <c r="A2641" s="54" t="s">
        <v>5871</v>
      </c>
      <c r="B2641" s="55" t="s">
        <v>4108</v>
      </c>
      <c r="C2641" s="56" t="s">
        <v>1040</v>
      </c>
      <c r="D2641" s="57" t="s">
        <v>5872</v>
      </c>
      <c r="E2641" s="58" t="s">
        <v>5871</v>
      </c>
    </row>
    <row r="2642" spans="1:5" x14ac:dyDescent="0.25">
      <c r="A2642" s="54" t="s">
        <v>5873</v>
      </c>
      <c r="B2642" s="55" t="s">
        <v>4108</v>
      </c>
      <c r="C2642" s="56" t="s">
        <v>1040</v>
      </c>
      <c r="D2642" s="57" t="s">
        <v>5874</v>
      </c>
      <c r="E2642" s="58" t="s">
        <v>5873</v>
      </c>
    </row>
    <row r="2643" spans="1:5" x14ac:dyDescent="0.25">
      <c r="A2643" s="54" t="s">
        <v>5875</v>
      </c>
      <c r="B2643" s="55" t="s">
        <v>4108</v>
      </c>
      <c r="C2643" s="56" t="s">
        <v>1040</v>
      </c>
      <c r="D2643" s="57" t="s">
        <v>5876</v>
      </c>
      <c r="E2643" s="58" t="s">
        <v>5875</v>
      </c>
    </row>
    <row r="2644" spans="1:5" x14ac:dyDescent="0.25">
      <c r="A2644" s="54" t="s">
        <v>5877</v>
      </c>
      <c r="B2644" s="55" t="s">
        <v>4108</v>
      </c>
      <c r="C2644" s="56" t="s">
        <v>1040</v>
      </c>
      <c r="D2644" s="57" t="s">
        <v>5878</v>
      </c>
      <c r="E2644" s="58" t="s">
        <v>5877</v>
      </c>
    </row>
    <row r="2645" spans="1:5" x14ac:dyDescent="0.25">
      <c r="A2645" s="54" t="s">
        <v>5879</v>
      </c>
      <c r="B2645" s="55" t="s">
        <v>4108</v>
      </c>
      <c r="C2645" s="56" t="s">
        <v>1040</v>
      </c>
      <c r="D2645" s="57" t="s">
        <v>5880</v>
      </c>
      <c r="E2645" s="58" t="s">
        <v>5879</v>
      </c>
    </row>
    <row r="2646" spans="1:5" x14ac:dyDescent="0.25">
      <c r="A2646" s="54" t="s">
        <v>5881</v>
      </c>
      <c r="B2646" s="55" t="s">
        <v>4108</v>
      </c>
      <c r="C2646" s="56" t="s">
        <v>1040</v>
      </c>
      <c r="D2646" s="57" t="s">
        <v>5882</v>
      </c>
      <c r="E2646" s="58" t="s">
        <v>5881</v>
      </c>
    </row>
    <row r="2647" spans="1:5" x14ac:dyDescent="0.25">
      <c r="A2647" s="54" t="s">
        <v>5883</v>
      </c>
      <c r="B2647" s="55" t="s">
        <v>4108</v>
      </c>
      <c r="C2647" s="56" t="s">
        <v>1040</v>
      </c>
      <c r="D2647" s="57" t="s">
        <v>5884</v>
      </c>
      <c r="E2647" s="58" t="s">
        <v>5883</v>
      </c>
    </row>
    <row r="2648" spans="1:5" x14ac:dyDescent="0.25">
      <c r="A2648" s="54" t="s">
        <v>5885</v>
      </c>
      <c r="B2648" s="55" t="s">
        <v>4108</v>
      </c>
      <c r="C2648" s="56" t="s">
        <v>1040</v>
      </c>
      <c r="D2648" s="57" t="s">
        <v>5886</v>
      </c>
      <c r="E2648" s="58" t="s">
        <v>5885</v>
      </c>
    </row>
    <row r="2649" spans="1:5" ht="24" x14ac:dyDescent="0.25">
      <c r="A2649" s="54" t="s">
        <v>5887</v>
      </c>
      <c r="B2649" s="55" t="s">
        <v>4108</v>
      </c>
      <c r="C2649" s="56" t="s">
        <v>1040</v>
      </c>
      <c r="D2649" s="57" t="s">
        <v>5888</v>
      </c>
      <c r="E2649" s="58" t="s">
        <v>5887</v>
      </c>
    </row>
    <row r="2650" spans="1:5" ht="24" x14ac:dyDescent="0.25">
      <c r="A2650" s="54" t="s">
        <v>5889</v>
      </c>
      <c r="B2650" s="55" t="s">
        <v>4108</v>
      </c>
      <c r="C2650" s="56" t="s">
        <v>1040</v>
      </c>
      <c r="D2650" s="57" t="s">
        <v>5890</v>
      </c>
      <c r="E2650" s="58" t="s">
        <v>5889</v>
      </c>
    </row>
    <row r="2651" spans="1:5" x14ac:dyDescent="0.25">
      <c r="A2651" s="54" t="s">
        <v>5891</v>
      </c>
      <c r="B2651" s="55" t="s">
        <v>4108</v>
      </c>
      <c r="C2651" s="56" t="s">
        <v>1040</v>
      </c>
      <c r="D2651" s="57" t="s">
        <v>5892</v>
      </c>
      <c r="E2651" s="58" t="s">
        <v>5891</v>
      </c>
    </row>
    <row r="2652" spans="1:5" x14ac:dyDescent="0.25">
      <c r="A2652" s="61" t="s">
        <v>5893</v>
      </c>
      <c r="B2652" s="62" t="s">
        <v>4108</v>
      </c>
      <c r="C2652" s="63" t="s">
        <v>1037</v>
      </c>
      <c r="D2652" s="52" t="s">
        <v>5894</v>
      </c>
      <c r="E2652" s="64" t="s">
        <v>5893</v>
      </c>
    </row>
    <row r="2653" spans="1:5" x14ac:dyDescent="0.25">
      <c r="A2653" s="54" t="s">
        <v>5895</v>
      </c>
      <c r="B2653" s="55" t="s">
        <v>4108</v>
      </c>
      <c r="C2653" s="56" t="s">
        <v>1040</v>
      </c>
      <c r="D2653" s="57" t="s">
        <v>5896</v>
      </c>
      <c r="E2653" s="58" t="s">
        <v>5895</v>
      </c>
    </row>
    <row r="2654" spans="1:5" x14ac:dyDescent="0.25">
      <c r="A2654" s="54" t="s">
        <v>5897</v>
      </c>
      <c r="B2654" s="55" t="s">
        <v>4108</v>
      </c>
      <c r="C2654" s="56" t="s">
        <v>1040</v>
      </c>
      <c r="D2654" s="57" t="s">
        <v>5898</v>
      </c>
      <c r="E2654" s="58" t="s">
        <v>5897</v>
      </c>
    </row>
    <row r="2655" spans="1:5" x14ac:dyDescent="0.25">
      <c r="A2655" s="54" t="s">
        <v>5899</v>
      </c>
      <c r="B2655" s="55" t="s">
        <v>4108</v>
      </c>
      <c r="C2655" s="56" t="s">
        <v>1040</v>
      </c>
      <c r="D2655" s="57" t="s">
        <v>5900</v>
      </c>
      <c r="E2655" s="58" t="s">
        <v>5899</v>
      </c>
    </row>
    <row r="2656" spans="1:5" x14ac:dyDescent="0.25">
      <c r="A2656" s="54" t="s">
        <v>5901</v>
      </c>
      <c r="B2656" s="55" t="s">
        <v>4108</v>
      </c>
      <c r="C2656" s="56" t="s">
        <v>1040</v>
      </c>
      <c r="D2656" s="57" t="s">
        <v>5902</v>
      </c>
      <c r="E2656" s="58" t="s">
        <v>5901</v>
      </c>
    </row>
    <row r="2657" spans="1:5" x14ac:dyDescent="0.25">
      <c r="A2657" s="54" t="s">
        <v>5903</v>
      </c>
      <c r="B2657" s="55" t="s">
        <v>4108</v>
      </c>
      <c r="C2657" s="56" t="s">
        <v>1040</v>
      </c>
      <c r="D2657" s="57" t="s">
        <v>5904</v>
      </c>
      <c r="E2657" s="58" t="s">
        <v>5903</v>
      </c>
    </row>
    <row r="2658" spans="1:5" x14ac:dyDescent="0.25">
      <c r="A2658" s="54" t="s">
        <v>5905</v>
      </c>
      <c r="B2658" s="55" t="s">
        <v>4108</v>
      </c>
      <c r="C2658" s="56" t="s">
        <v>1040</v>
      </c>
      <c r="D2658" s="57" t="s">
        <v>5906</v>
      </c>
      <c r="E2658" s="58" t="s">
        <v>5905</v>
      </c>
    </row>
    <row r="2659" spans="1:5" x14ac:dyDescent="0.25">
      <c r="A2659" s="54" t="s">
        <v>5907</v>
      </c>
      <c r="B2659" s="55" t="s">
        <v>4108</v>
      </c>
      <c r="C2659" s="56" t="s">
        <v>1040</v>
      </c>
      <c r="D2659" s="57" t="s">
        <v>5908</v>
      </c>
      <c r="E2659" s="58" t="s">
        <v>5907</v>
      </c>
    </row>
    <row r="2660" spans="1:5" x14ac:dyDescent="0.25">
      <c r="A2660" s="54" t="s">
        <v>5909</v>
      </c>
      <c r="B2660" s="55" t="s">
        <v>4108</v>
      </c>
      <c r="C2660" s="56" t="s">
        <v>1040</v>
      </c>
      <c r="D2660" s="57" t="s">
        <v>5910</v>
      </c>
      <c r="E2660" s="58" t="s">
        <v>5909</v>
      </c>
    </row>
    <row r="2661" spans="1:5" ht="24" x14ac:dyDescent="0.25">
      <c r="A2661" s="54" t="s">
        <v>5911</v>
      </c>
      <c r="B2661" s="55" t="s">
        <v>4108</v>
      </c>
      <c r="C2661" s="56" t="s">
        <v>1040</v>
      </c>
      <c r="D2661" s="57" t="s">
        <v>5912</v>
      </c>
      <c r="E2661" s="58" t="s">
        <v>5911</v>
      </c>
    </row>
    <row r="2662" spans="1:5" x14ac:dyDescent="0.25">
      <c r="A2662" s="54" t="s">
        <v>5913</v>
      </c>
      <c r="B2662" s="55" t="s">
        <v>4108</v>
      </c>
      <c r="C2662" s="56" t="s">
        <v>1040</v>
      </c>
      <c r="D2662" s="57" t="s">
        <v>5914</v>
      </c>
      <c r="E2662" s="58" t="s">
        <v>5913</v>
      </c>
    </row>
    <row r="2663" spans="1:5" x14ac:dyDescent="0.25">
      <c r="A2663" s="54" t="s">
        <v>5915</v>
      </c>
      <c r="B2663" s="55" t="s">
        <v>4108</v>
      </c>
      <c r="C2663" s="56" t="s">
        <v>1040</v>
      </c>
      <c r="D2663" s="93" t="s">
        <v>5916</v>
      </c>
      <c r="E2663" s="58" t="s">
        <v>5915</v>
      </c>
    </row>
    <row r="2664" spans="1:5" ht="24" x14ac:dyDescent="0.25">
      <c r="A2664" s="54" t="s">
        <v>5917</v>
      </c>
      <c r="B2664" s="55" t="s">
        <v>4108</v>
      </c>
      <c r="C2664" s="56" t="s">
        <v>1040</v>
      </c>
      <c r="D2664" s="93" t="s">
        <v>5918</v>
      </c>
      <c r="E2664" s="58" t="s">
        <v>5917</v>
      </c>
    </row>
    <row r="2665" spans="1:5" x14ac:dyDescent="0.25">
      <c r="A2665" s="54" t="s">
        <v>5919</v>
      </c>
      <c r="B2665" s="55" t="s">
        <v>4108</v>
      </c>
      <c r="C2665" s="56" t="s">
        <v>1040</v>
      </c>
      <c r="D2665" s="93" t="s">
        <v>5920</v>
      </c>
      <c r="E2665" s="58" t="s">
        <v>5919</v>
      </c>
    </row>
    <row r="2666" spans="1:5" x14ac:dyDescent="0.25">
      <c r="A2666" s="54" t="s">
        <v>5921</v>
      </c>
      <c r="B2666" s="55" t="s">
        <v>4108</v>
      </c>
      <c r="C2666" s="56" t="s">
        <v>1040</v>
      </c>
      <c r="D2666" s="93" t="s">
        <v>5922</v>
      </c>
      <c r="E2666" s="58" t="s">
        <v>5921</v>
      </c>
    </row>
    <row r="2667" spans="1:5" ht="24" x14ac:dyDescent="0.25">
      <c r="A2667" s="54" t="s">
        <v>5923</v>
      </c>
      <c r="B2667" s="55" t="s">
        <v>4108</v>
      </c>
      <c r="C2667" s="56" t="s">
        <v>1040</v>
      </c>
      <c r="D2667" s="57" t="s">
        <v>5924</v>
      </c>
      <c r="E2667" s="58" t="s">
        <v>5923</v>
      </c>
    </row>
    <row r="2668" spans="1:5" x14ac:dyDescent="0.25">
      <c r="A2668" s="54" t="s">
        <v>5925</v>
      </c>
      <c r="B2668" s="55" t="s">
        <v>4108</v>
      </c>
      <c r="C2668" s="56" t="s">
        <v>1040</v>
      </c>
      <c r="D2668" s="57" t="s">
        <v>5926</v>
      </c>
      <c r="E2668" s="58" t="s">
        <v>5925</v>
      </c>
    </row>
    <row r="2669" spans="1:5" x14ac:dyDescent="0.25">
      <c r="A2669" s="54" t="s">
        <v>5927</v>
      </c>
      <c r="B2669" s="55" t="s">
        <v>4108</v>
      </c>
      <c r="C2669" s="56" t="s">
        <v>1040</v>
      </c>
      <c r="D2669" s="57" t="s">
        <v>5928</v>
      </c>
      <c r="E2669" s="58" t="s">
        <v>5927</v>
      </c>
    </row>
    <row r="2670" spans="1:5" x14ac:dyDescent="0.25">
      <c r="A2670" s="54" t="s">
        <v>5929</v>
      </c>
      <c r="B2670" s="55" t="s">
        <v>4108</v>
      </c>
      <c r="C2670" s="56" t="s">
        <v>1040</v>
      </c>
      <c r="D2670" s="57" t="s">
        <v>5930</v>
      </c>
      <c r="E2670" s="58" t="s">
        <v>5929</v>
      </c>
    </row>
    <row r="2671" spans="1:5" ht="24" x14ac:dyDescent="0.25">
      <c r="A2671" s="54" t="s">
        <v>5931</v>
      </c>
      <c r="B2671" s="55" t="s">
        <v>4108</v>
      </c>
      <c r="C2671" s="56" t="s">
        <v>1040</v>
      </c>
      <c r="D2671" s="57" t="s">
        <v>5932</v>
      </c>
      <c r="E2671" s="58" t="s">
        <v>5931</v>
      </c>
    </row>
    <row r="2672" spans="1:5" x14ac:dyDescent="0.25">
      <c r="A2672" s="54" t="s">
        <v>5933</v>
      </c>
      <c r="B2672" s="55" t="s">
        <v>4108</v>
      </c>
      <c r="C2672" s="56" t="s">
        <v>1040</v>
      </c>
      <c r="D2672" s="57" t="s">
        <v>5934</v>
      </c>
      <c r="E2672" s="58" t="s">
        <v>5933</v>
      </c>
    </row>
    <row r="2673" spans="1:5" x14ac:dyDescent="0.25">
      <c r="A2673" s="61" t="s">
        <v>5935</v>
      </c>
      <c r="B2673" s="62" t="s">
        <v>4108</v>
      </c>
      <c r="C2673" s="63" t="s">
        <v>1037</v>
      </c>
      <c r="D2673" s="52" t="s">
        <v>5936</v>
      </c>
      <c r="E2673" s="64" t="s">
        <v>5935</v>
      </c>
    </row>
    <row r="2674" spans="1:5" x14ac:dyDescent="0.25">
      <c r="A2674" s="54" t="s">
        <v>5937</v>
      </c>
      <c r="B2674" s="55" t="s">
        <v>4108</v>
      </c>
      <c r="C2674" s="56" t="s">
        <v>1040</v>
      </c>
      <c r="D2674" s="57" t="s">
        <v>5938</v>
      </c>
      <c r="E2674" s="58" t="s">
        <v>5937</v>
      </c>
    </row>
    <row r="2675" spans="1:5" x14ac:dyDescent="0.25">
      <c r="A2675" s="54" t="s">
        <v>5939</v>
      </c>
      <c r="B2675" s="55" t="s">
        <v>4108</v>
      </c>
      <c r="C2675" s="56" t="s">
        <v>1040</v>
      </c>
      <c r="D2675" s="57" t="s">
        <v>5940</v>
      </c>
      <c r="E2675" s="58" t="s">
        <v>5939</v>
      </c>
    </row>
    <row r="2676" spans="1:5" x14ac:dyDescent="0.25">
      <c r="A2676" s="54" t="s">
        <v>5941</v>
      </c>
      <c r="B2676" s="55" t="s">
        <v>4108</v>
      </c>
      <c r="C2676" s="56" t="s">
        <v>1040</v>
      </c>
      <c r="D2676" s="57" t="s">
        <v>5942</v>
      </c>
      <c r="E2676" s="58" t="s">
        <v>5941</v>
      </c>
    </row>
    <row r="2677" spans="1:5" x14ac:dyDescent="0.25">
      <c r="A2677" s="61" t="s">
        <v>5943</v>
      </c>
      <c r="B2677" s="62" t="s">
        <v>4108</v>
      </c>
      <c r="C2677" s="63" t="s">
        <v>1037</v>
      </c>
      <c r="D2677" s="52" t="s">
        <v>5944</v>
      </c>
      <c r="E2677" s="64" t="s">
        <v>5943</v>
      </c>
    </row>
    <row r="2678" spans="1:5" ht="24" x14ac:dyDescent="0.25">
      <c r="A2678" s="54" t="s">
        <v>5945</v>
      </c>
      <c r="B2678" s="55" t="s">
        <v>4108</v>
      </c>
      <c r="C2678" s="56" t="s">
        <v>1040</v>
      </c>
      <c r="D2678" s="57" t="s">
        <v>5944</v>
      </c>
      <c r="E2678" s="58" t="s">
        <v>5945</v>
      </c>
    </row>
    <row r="2679" spans="1:5" x14ac:dyDescent="0.25">
      <c r="A2679" s="44" t="s">
        <v>5946</v>
      </c>
      <c r="B2679" s="45" t="s">
        <v>4108</v>
      </c>
      <c r="C2679" s="46" t="s">
        <v>1034</v>
      </c>
      <c r="D2679" s="47" t="s">
        <v>5947</v>
      </c>
      <c r="E2679" s="48" t="s">
        <v>5946</v>
      </c>
    </row>
    <row r="2680" spans="1:5" x14ac:dyDescent="0.25">
      <c r="A2680" s="61" t="s">
        <v>5948</v>
      </c>
      <c r="B2680" s="62" t="s">
        <v>4108</v>
      </c>
      <c r="C2680" s="63" t="s">
        <v>1037</v>
      </c>
      <c r="D2680" s="52" t="s">
        <v>5947</v>
      </c>
      <c r="E2680" s="64" t="s">
        <v>5948</v>
      </c>
    </row>
    <row r="2681" spans="1:5" x14ac:dyDescent="0.25">
      <c r="A2681" s="54" t="s">
        <v>5949</v>
      </c>
      <c r="B2681" s="55" t="s">
        <v>4108</v>
      </c>
      <c r="C2681" s="56" t="s">
        <v>1040</v>
      </c>
      <c r="D2681" s="57" t="s">
        <v>5947</v>
      </c>
      <c r="E2681" s="58" t="s">
        <v>5949</v>
      </c>
    </row>
    <row r="2682" spans="1:5" x14ac:dyDescent="0.25">
      <c r="A2682" s="44" t="s">
        <v>5950</v>
      </c>
      <c r="B2682" s="45" t="s">
        <v>4108</v>
      </c>
      <c r="C2682" s="46" t="s">
        <v>1034</v>
      </c>
      <c r="D2682" s="47" t="s">
        <v>5951</v>
      </c>
      <c r="E2682" s="48" t="s">
        <v>5950</v>
      </c>
    </row>
    <row r="2683" spans="1:5" x14ac:dyDescent="0.25">
      <c r="A2683" s="61" t="s">
        <v>5952</v>
      </c>
      <c r="B2683" s="62" t="s">
        <v>4108</v>
      </c>
      <c r="C2683" s="63" t="s">
        <v>1037</v>
      </c>
      <c r="D2683" s="52" t="s">
        <v>5953</v>
      </c>
      <c r="E2683" s="64" t="s">
        <v>5952</v>
      </c>
    </row>
    <row r="2684" spans="1:5" x14ac:dyDescent="0.25">
      <c r="A2684" s="54" t="s">
        <v>5954</v>
      </c>
      <c r="B2684" s="55" t="s">
        <v>4108</v>
      </c>
      <c r="C2684" s="56" t="s">
        <v>1040</v>
      </c>
      <c r="D2684" s="57" t="s">
        <v>5953</v>
      </c>
      <c r="E2684" s="58" t="s">
        <v>5954</v>
      </c>
    </row>
    <row r="2685" spans="1:5" x14ac:dyDescent="0.25">
      <c r="A2685" s="61" t="s">
        <v>5955</v>
      </c>
      <c r="B2685" s="62" t="s">
        <v>4108</v>
      </c>
      <c r="C2685" s="63" t="s">
        <v>1037</v>
      </c>
      <c r="D2685" s="52" t="s">
        <v>5956</v>
      </c>
      <c r="E2685" s="64" t="s">
        <v>5955</v>
      </c>
    </row>
    <row r="2686" spans="1:5" x14ac:dyDescent="0.25">
      <c r="A2686" s="54" t="s">
        <v>5957</v>
      </c>
      <c r="B2686" s="55" t="s">
        <v>4108</v>
      </c>
      <c r="C2686" s="56" t="s">
        <v>1040</v>
      </c>
      <c r="D2686" s="57" t="s">
        <v>5956</v>
      </c>
      <c r="E2686" s="58" t="s">
        <v>5957</v>
      </c>
    </row>
    <row r="2687" spans="1:5" x14ac:dyDescent="0.25">
      <c r="A2687" s="61" t="s">
        <v>5958</v>
      </c>
      <c r="B2687" s="62" t="s">
        <v>4108</v>
      </c>
      <c r="C2687" s="63" t="s">
        <v>1037</v>
      </c>
      <c r="D2687" s="52" t="s">
        <v>5959</v>
      </c>
      <c r="E2687" s="64" t="s">
        <v>5958</v>
      </c>
    </row>
    <row r="2688" spans="1:5" x14ac:dyDescent="0.25">
      <c r="A2688" s="54" t="s">
        <v>5960</v>
      </c>
      <c r="B2688" s="55" t="s">
        <v>4108</v>
      </c>
      <c r="C2688" s="56" t="s">
        <v>1040</v>
      </c>
      <c r="D2688" s="57" t="s">
        <v>5959</v>
      </c>
      <c r="E2688" s="58" t="s">
        <v>5960</v>
      </c>
    </row>
    <row r="2689" spans="1:5" x14ac:dyDescent="0.25">
      <c r="A2689" s="44" t="s">
        <v>5961</v>
      </c>
      <c r="B2689" s="45" t="s">
        <v>4108</v>
      </c>
      <c r="C2689" s="46" t="s">
        <v>1034</v>
      </c>
      <c r="D2689" s="68" t="s">
        <v>5962</v>
      </c>
      <c r="E2689" s="48" t="s">
        <v>5961</v>
      </c>
    </row>
    <row r="2690" spans="1:5" x14ac:dyDescent="0.25">
      <c r="A2690" s="61" t="s">
        <v>5963</v>
      </c>
      <c r="B2690" s="62" t="s">
        <v>4108</v>
      </c>
      <c r="C2690" s="63" t="s">
        <v>1037</v>
      </c>
      <c r="D2690" s="52" t="s">
        <v>5962</v>
      </c>
      <c r="E2690" s="64" t="s">
        <v>5963</v>
      </c>
    </row>
    <row r="2691" spans="1:5" x14ac:dyDescent="0.25">
      <c r="A2691" s="54" t="s">
        <v>5964</v>
      </c>
      <c r="B2691" s="55" t="s">
        <v>4108</v>
      </c>
      <c r="C2691" s="56" t="s">
        <v>1040</v>
      </c>
      <c r="D2691" s="57" t="s">
        <v>5962</v>
      </c>
      <c r="E2691" s="58" t="s">
        <v>5964</v>
      </c>
    </row>
    <row r="2692" spans="1:5" x14ac:dyDescent="0.25">
      <c r="A2692" s="44" t="s">
        <v>5965</v>
      </c>
      <c r="B2692" s="45" t="s">
        <v>4108</v>
      </c>
      <c r="C2692" s="46" t="s">
        <v>1034</v>
      </c>
      <c r="D2692" s="68" t="s">
        <v>5966</v>
      </c>
      <c r="E2692" s="48" t="s">
        <v>5965</v>
      </c>
    </row>
    <row r="2693" spans="1:5" x14ac:dyDescent="0.25">
      <c r="A2693" s="61" t="s">
        <v>5967</v>
      </c>
      <c r="B2693" s="62" t="s">
        <v>4108</v>
      </c>
      <c r="C2693" s="63" t="s">
        <v>1037</v>
      </c>
      <c r="D2693" s="52" t="s">
        <v>5968</v>
      </c>
      <c r="E2693" s="64" t="s">
        <v>5967</v>
      </c>
    </row>
    <row r="2694" spans="1:5" x14ac:dyDescent="0.25">
      <c r="A2694" s="54" t="s">
        <v>5969</v>
      </c>
      <c r="B2694" s="55" t="s">
        <v>4108</v>
      </c>
      <c r="C2694" s="56" t="s">
        <v>1040</v>
      </c>
      <c r="D2694" s="57" t="s">
        <v>5968</v>
      </c>
      <c r="E2694" s="58" t="s">
        <v>5969</v>
      </c>
    </row>
    <row r="2695" spans="1:5" x14ac:dyDescent="0.25">
      <c r="A2695" s="61" t="s">
        <v>5970</v>
      </c>
      <c r="B2695" s="62" t="s">
        <v>4108</v>
      </c>
      <c r="C2695" s="63" t="s">
        <v>1037</v>
      </c>
      <c r="D2695" s="52" t="s">
        <v>5971</v>
      </c>
      <c r="E2695" s="64" t="s">
        <v>5970</v>
      </c>
    </row>
    <row r="2696" spans="1:5" x14ac:dyDescent="0.25">
      <c r="A2696" s="54" t="s">
        <v>5972</v>
      </c>
      <c r="B2696" s="55" t="s">
        <v>4108</v>
      </c>
      <c r="C2696" s="56" t="s">
        <v>1040</v>
      </c>
      <c r="D2696" s="57" t="s">
        <v>5971</v>
      </c>
      <c r="E2696" s="58" t="s">
        <v>5972</v>
      </c>
    </row>
    <row r="2697" spans="1:5" x14ac:dyDescent="0.25">
      <c r="A2697" s="44" t="s">
        <v>5973</v>
      </c>
      <c r="B2697" s="45" t="s">
        <v>4108</v>
      </c>
      <c r="C2697" s="46" t="s">
        <v>1034</v>
      </c>
      <c r="D2697" s="47" t="s">
        <v>5974</v>
      </c>
      <c r="E2697" s="48" t="s">
        <v>5973</v>
      </c>
    </row>
    <row r="2698" spans="1:5" x14ac:dyDescent="0.25">
      <c r="A2698" s="61" t="s">
        <v>5975</v>
      </c>
      <c r="B2698" s="62" t="s">
        <v>4108</v>
      </c>
      <c r="C2698" s="63" t="s">
        <v>1037</v>
      </c>
      <c r="D2698" s="52" t="s">
        <v>5976</v>
      </c>
      <c r="E2698" s="64" t="s">
        <v>5975</v>
      </c>
    </row>
    <row r="2699" spans="1:5" x14ac:dyDescent="0.25">
      <c r="A2699" s="54" t="s">
        <v>5977</v>
      </c>
      <c r="B2699" s="55" t="s">
        <v>4108</v>
      </c>
      <c r="C2699" s="56" t="s">
        <v>1040</v>
      </c>
      <c r="D2699" s="57" t="s">
        <v>5978</v>
      </c>
      <c r="E2699" s="58" t="s">
        <v>5977</v>
      </c>
    </row>
    <row r="2700" spans="1:5" x14ac:dyDescent="0.25">
      <c r="A2700" s="54" t="s">
        <v>5979</v>
      </c>
      <c r="B2700" s="55" t="s">
        <v>4108</v>
      </c>
      <c r="C2700" s="56" t="s">
        <v>1040</v>
      </c>
      <c r="D2700" s="57" t="s">
        <v>5980</v>
      </c>
      <c r="E2700" s="58" t="s">
        <v>5979</v>
      </c>
    </row>
    <row r="2701" spans="1:5" x14ac:dyDescent="0.25">
      <c r="A2701" s="54" t="s">
        <v>5981</v>
      </c>
      <c r="B2701" s="55" t="s">
        <v>4108</v>
      </c>
      <c r="C2701" s="56" t="s">
        <v>1040</v>
      </c>
      <c r="D2701" s="57" t="s">
        <v>5982</v>
      </c>
      <c r="E2701" s="58" t="s">
        <v>5981</v>
      </c>
    </row>
    <row r="2702" spans="1:5" x14ac:dyDescent="0.25">
      <c r="A2702" s="54" t="s">
        <v>5983</v>
      </c>
      <c r="B2702" s="55" t="s">
        <v>4108</v>
      </c>
      <c r="C2702" s="56" t="s">
        <v>1040</v>
      </c>
      <c r="D2702" s="57" t="s">
        <v>5984</v>
      </c>
      <c r="E2702" s="58" t="s">
        <v>5983</v>
      </c>
    </row>
    <row r="2703" spans="1:5" x14ac:dyDescent="0.25">
      <c r="A2703" s="54" t="s">
        <v>5985</v>
      </c>
      <c r="B2703" s="55" t="s">
        <v>4108</v>
      </c>
      <c r="C2703" s="56" t="s">
        <v>1040</v>
      </c>
      <c r="D2703" s="57" t="s">
        <v>5986</v>
      </c>
      <c r="E2703" s="58" t="s">
        <v>5985</v>
      </c>
    </row>
    <row r="2704" spans="1:5" x14ac:dyDescent="0.25">
      <c r="A2704" s="54" t="s">
        <v>5987</v>
      </c>
      <c r="B2704" s="55" t="s">
        <v>4108</v>
      </c>
      <c r="C2704" s="56" t="s">
        <v>1040</v>
      </c>
      <c r="D2704" s="57" t="s">
        <v>5988</v>
      </c>
      <c r="E2704" s="58" t="s">
        <v>5987</v>
      </c>
    </row>
    <row r="2705" spans="1:5" x14ac:dyDescent="0.25">
      <c r="A2705" s="54" t="s">
        <v>5989</v>
      </c>
      <c r="B2705" s="55" t="s">
        <v>4108</v>
      </c>
      <c r="C2705" s="56" t="s">
        <v>1040</v>
      </c>
      <c r="D2705" s="57" t="s">
        <v>5990</v>
      </c>
      <c r="E2705" s="58" t="s">
        <v>5989</v>
      </c>
    </row>
    <row r="2706" spans="1:5" x14ac:dyDescent="0.25">
      <c r="A2706" s="54" t="s">
        <v>5991</v>
      </c>
      <c r="B2706" s="55" t="s">
        <v>4108</v>
      </c>
      <c r="C2706" s="56" t="s">
        <v>1040</v>
      </c>
      <c r="D2706" s="57" t="s">
        <v>5992</v>
      </c>
      <c r="E2706" s="58" t="s">
        <v>5991</v>
      </c>
    </row>
    <row r="2707" spans="1:5" x14ac:dyDescent="0.25">
      <c r="A2707" s="54" t="s">
        <v>5993</v>
      </c>
      <c r="B2707" s="55" t="s">
        <v>4108</v>
      </c>
      <c r="C2707" s="56" t="s">
        <v>1040</v>
      </c>
      <c r="D2707" s="57" t="s">
        <v>5994</v>
      </c>
      <c r="E2707" s="58" t="s">
        <v>5993</v>
      </c>
    </row>
    <row r="2708" spans="1:5" x14ac:dyDescent="0.25">
      <c r="A2708" s="54" t="s">
        <v>5995</v>
      </c>
      <c r="B2708" s="55" t="s">
        <v>4108</v>
      </c>
      <c r="C2708" s="56" t="s">
        <v>1040</v>
      </c>
      <c r="D2708" s="57" t="s">
        <v>5996</v>
      </c>
      <c r="E2708" s="58" t="s">
        <v>5995</v>
      </c>
    </row>
    <row r="2709" spans="1:5" x14ac:dyDescent="0.25">
      <c r="A2709" s="54" t="s">
        <v>5997</v>
      </c>
      <c r="B2709" s="55" t="s">
        <v>4108</v>
      </c>
      <c r="C2709" s="56" t="s">
        <v>1040</v>
      </c>
      <c r="D2709" s="57" t="s">
        <v>5998</v>
      </c>
      <c r="E2709" s="58" t="s">
        <v>5997</v>
      </c>
    </row>
    <row r="2710" spans="1:5" x14ac:dyDescent="0.25">
      <c r="A2710" s="54" t="s">
        <v>5999</v>
      </c>
      <c r="B2710" s="55" t="s">
        <v>4108</v>
      </c>
      <c r="C2710" s="56" t="s">
        <v>1040</v>
      </c>
      <c r="D2710" s="57" t="s">
        <v>6000</v>
      </c>
      <c r="E2710" s="58" t="s">
        <v>5999</v>
      </c>
    </row>
    <row r="2711" spans="1:5" x14ac:dyDescent="0.25">
      <c r="A2711" s="54" t="s">
        <v>6001</v>
      </c>
      <c r="B2711" s="55" t="s">
        <v>4108</v>
      </c>
      <c r="C2711" s="56" t="s">
        <v>1040</v>
      </c>
      <c r="D2711" s="57" t="s">
        <v>6002</v>
      </c>
      <c r="E2711" s="58" t="s">
        <v>6001</v>
      </c>
    </row>
    <row r="2712" spans="1:5" x14ac:dyDescent="0.25">
      <c r="A2712" s="61" t="s">
        <v>6003</v>
      </c>
      <c r="B2712" s="62" t="s">
        <v>4108</v>
      </c>
      <c r="C2712" s="63" t="s">
        <v>1037</v>
      </c>
      <c r="D2712" s="52" t="s">
        <v>6004</v>
      </c>
      <c r="E2712" s="64" t="s">
        <v>6003</v>
      </c>
    </row>
    <row r="2713" spans="1:5" x14ac:dyDescent="0.25">
      <c r="A2713" s="54" t="s">
        <v>6005</v>
      </c>
      <c r="B2713" s="55" t="s">
        <v>4108</v>
      </c>
      <c r="C2713" s="56" t="s">
        <v>1040</v>
      </c>
      <c r="D2713" s="57" t="s">
        <v>6006</v>
      </c>
      <c r="E2713" s="58" t="s">
        <v>6005</v>
      </c>
    </row>
    <row r="2714" spans="1:5" x14ac:dyDescent="0.25">
      <c r="A2714" s="54" t="s">
        <v>6007</v>
      </c>
      <c r="B2714" s="55" t="s">
        <v>4108</v>
      </c>
      <c r="C2714" s="56" t="s">
        <v>1040</v>
      </c>
      <c r="D2714" s="57" t="s">
        <v>6008</v>
      </c>
      <c r="E2714" s="58" t="s">
        <v>6007</v>
      </c>
    </row>
    <row r="2715" spans="1:5" x14ac:dyDescent="0.25">
      <c r="A2715" s="54" t="s">
        <v>6009</v>
      </c>
      <c r="B2715" s="55" t="s">
        <v>4108</v>
      </c>
      <c r="C2715" s="56" t="s">
        <v>1040</v>
      </c>
      <c r="D2715" s="57" t="s">
        <v>6010</v>
      </c>
      <c r="E2715" s="58" t="s">
        <v>6009</v>
      </c>
    </row>
    <row r="2716" spans="1:5" x14ac:dyDescent="0.25">
      <c r="A2716" s="54" t="s">
        <v>6011</v>
      </c>
      <c r="B2716" s="55" t="s">
        <v>4108</v>
      </c>
      <c r="C2716" s="56" t="s">
        <v>1040</v>
      </c>
      <c r="D2716" s="57" t="s">
        <v>6012</v>
      </c>
      <c r="E2716" s="58" t="s">
        <v>6011</v>
      </c>
    </row>
    <row r="2717" spans="1:5" x14ac:dyDescent="0.25">
      <c r="A2717" s="54" t="s">
        <v>6013</v>
      </c>
      <c r="B2717" s="55" t="s">
        <v>4108</v>
      </c>
      <c r="C2717" s="56" t="s">
        <v>1040</v>
      </c>
      <c r="D2717" s="57" t="s">
        <v>6014</v>
      </c>
      <c r="E2717" s="58" t="s">
        <v>6013</v>
      </c>
    </row>
    <row r="2718" spans="1:5" x14ac:dyDescent="0.25">
      <c r="A2718" s="54" t="s">
        <v>6015</v>
      </c>
      <c r="B2718" s="55" t="s">
        <v>4108</v>
      </c>
      <c r="C2718" s="56" t="s">
        <v>1040</v>
      </c>
      <c r="D2718" s="57" t="s">
        <v>6016</v>
      </c>
      <c r="E2718" s="58" t="s">
        <v>6015</v>
      </c>
    </row>
    <row r="2719" spans="1:5" x14ac:dyDescent="0.25">
      <c r="A2719" s="54" t="s">
        <v>6017</v>
      </c>
      <c r="B2719" s="55" t="s">
        <v>4108</v>
      </c>
      <c r="C2719" s="56" t="s">
        <v>1040</v>
      </c>
      <c r="D2719" s="57" t="s">
        <v>6018</v>
      </c>
      <c r="E2719" s="58" t="s">
        <v>6017</v>
      </c>
    </row>
    <row r="2720" spans="1:5" x14ac:dyDescent="0.25">
      <c r="A2720" s="54" t="s">
        <v>6019</v>
      </c>
      <c r="B2720" s="55" t="s">
        <v>4108</v>
      </c>
      <c r="C2720" s="56" t="s">
        <v>1040</v>
      </c>
      <c r="D2720" s="57" t="s">
        <v>6020</v>
      </c>
      <c r="E2720" s="58" t="s">
        <v>6019</v>
      </c>
    </row>
    <row r="2721" spans="1:5" x14ac:dyDescent="0.25">
      <c r="A2721" s="54" t="s">
        <v>6021</v>
      </c>
      <c r="B2721" s="55" t="s">
        <v>4108</v>
      </c>
      <c r="C2721" s="56" t="s">
        <v>1040</v>
      </c>
      <c r="D2721" s="57" t="s">
        <v>6022</v>
      </c>
      <c r="E2721" s="58" t="s">
        <v>6021</v>
      </c>
    </row>
    <row r="2722" spans="1:5" x14ac:dyDescent="0.25">
      <c r="A2722" s="54" t="s">
        <v>6023</v>
      </c>
      <c r="B2722" s="55" t="s">
        <v>4108</v>
      </c>
      <c r="C2722" s="56" t="s">
        <v>1040</v>
      </c>
      <c r="D2722" s="57" t="s">
        <v>6024</v>
      </c>
      <c r="E2722" s="58" t="s">
        <v>6023</v>
      </c>
    </row>
    <row r="2723" spans="1:5" x14ac:dyDescent="0.25">
      <c r="A2723" s="54" t="s">
        <v>6025</v>
      </c>
      <c r="B2723" s="55" t="s">
        <v>4108</v>
      </c>
      <c r="C2723" s="56" t="s">
        <v>1040</v>
      </c>
      <c r="D2723" s="57" t="s">
        <v>6026</v>
      </c>
      <c r="E2723" s="58" t="s">
        <v>6025</v>
      </c>
    </row>
    <row r="2724" spans="1:5" x14ac:dyDescent="0.25">
      <c r="A2724" s="54" t="s">
        <v>6027</v>
      </c>
      <c r="B2724" s="55" t="s">
        <v>4108</v>
      </c>
      <c r="C2724" s="56" t="s">
        <v>1040</v>
      </c>
      <c r="D2724" s="57" t="s">
        <v>6028</v>
      </c>
      <c r="E2724" s="58" t="s">
        <v>6027</v>
      </c>
    </row>
    <row r="2725" spans="1:5" x14ac:dyDescent="0.25">
      <c r="A2725" s="54" t="s">
        <v>6029</v>
      </c>
      <c r="B2725" s="55" t="s">
        <v>4108</v>
      </c>
      <c r="C2725" s="56" t="s">
        <v>1040</v>
      </c>
      <c r="D2725" s="57" t="s">
        <v>6030</v>
      </c>
      <c r="E2725" s="58" t="s">
        <v>6029</v>
      </c>
    </row>
    <row r="2726" spans="1:5" ht="24" x14ac:dyDescent="0.25">
      <c r="A2726" s="54" t="s">
        <v>6031</v>
      </c>
      <c r="B2726" s="55" t="s">
        <v>4108</v>
      </c>
      <c r="C2726" s="56" t="s">
        <v>1040</v>
      </c>
      <c r="D2726" s="57" t="s">
        <v>6032</v>
      </c>
      <c r="E2726" s="58" t="s">
        <v>6031</v>
      </c>
    </row>
    <row r="2727" spans="1:5" x14ac:dyDescent="0.25">
      <c r="A2727" s="54" t="s">
        <v>6033</v>
      </c>
      <c r="B2727" s="55" t="s">
        <v>4108</v>
      </c>
      <c r="C2727" s="56" t="s">
        <v>1040</v>
      </c>
      <c r="D2727" s="57" t="s">
        <v>6034</v>
      </c>
      <c r="E2727" s="58" t="s">
        <v>6033</v>
      </c>
    </row>
    <row r="2728" spans="1:5" x14ac:dyDescent="0.25">
      <c r="A2728" s="54" t="s">
        <v>6035</v>
      </c>
      <c r="B2728" s="55" t="s">
        <v>4108</v>
      </c>
      <c r="C2728" s="56" t="s">
        <v>1040</v>
      </c>
      <c r="D2728" s="57" t="s">
        <v>6036</v>
      </c>
      <c r="E2728" s="58" t="s">
        <v>6035</v>
      </c>
    </row>
    <row r="2729" spans="1:5" ht="24" x14ac:dyDescent="0.25">
      <c r="A2729" s="54" t="s">
        <v>6037</v>
      </c>
      <c r="B2729" s="55" t="s">
        <v>4108</v>
      </c>
      <c r="C2729" s="56" t="s">
        <v>1040</v>
      </c>
      <c r="D2729" s="57" t="s">
        <v>6038</v>
      </c>
      <c r="E2729" s="58" t="s">
        <v>6037</v>
      </c>
    </row>
    <row r="2730" spans="1:5" x14ac:dyDescent="0.25">
      <c r="A2730" s="54" t="s">
        <v>6039</v>
      </c>
      <c r="B2730" s="55" t="s">
        <v>4108</v>
      </c>
      <c r="C2730" s="56" t="s">
        <v>1040</v>
      </c>
      <c r="D2730" s="57" t="s">
        <v>6040</v>
      </c>
      <c r="E2730" s="58" t="s">
        <v>6039</v>
      </c>
    </row>
    <row r="2731" spans="1:5" x14ac:dyDescent="0.25">
      <c r="A2731" s="54" t="s">
        <v>6041</v>
      </c>
      <c r="B2731" s="55" t="s">
        <v>4108</v>
      </c>
      <c r="C2731" s="56" t="s">
        <v>1040</v>
      </c>
      <c r="D2731" s="57" t="s">
        <v>6042</v>
      </c>
      <c r="E2731" s="58" t="s">
        <v>6041</v>
      </c>
    </row>
    <row r="2732" spans="1:5" x14ac:dyDescent="0.25">
      <c r="A2732" s="54" t="s">
        <v>6043</v>
      </c>
      <c r="B2732" s="55" t="s">
        <v>4108</v>
      </c>
      <c r="C2732" s="56" t="s">
        <v>1040</v>
      </c>
      <c r="D2732" s="57" t="s">
        <v>6044</v>
      </c>
      <c r="E2732" s="58" t="s">
        <v>6043</v>
      </c>
    </row>
    <row r="2733" spans="1:5" x14ac:dyDescent="0.25">
      <c r="A2733" s="54" t="s">
        <v>6045</v>
      </c>
      <c r="B2733" s="55" t="s">
        <v>4108</v>
      </c>
      <c r="C2733" s="56" t="s">
        <v>1040</v>
      </c>
      <c r="D2733" s="57" t="s">
        <v>6046</v>
      </c>
      <c r="E2733" s="58" t="s">
        <v>6045</v>
      </c>
    </row>
    <row r="2734" spans="1:5" x14ac:dyDescent="0.25">
      <c r="A2734" s="54" t="s">
        <v>6047</v>
      </c>
      <c r="B2734" s="55" t="s">
        <v>4108</v>
      </c>
      <c r="C2734" s="56" t="s">
        <v>1040</v>
      </c>
      <c r="D2734" s="57" t="s">
        <v>6048</v>
      </c>
      <c r="E2734" s="58" t="s">
        <v>6047</v>
      </c>
    </row>
    <row r="2735" spans="1:5" x14ac:dyDescent="0.25">
      <c r="A2735" s="54" t="s">
        <v>6049</v>
      </c>
      <c r="B2735" s="55" t="s">
        <v>4108</v>
      </c>
      <c r="C2735" s="56" t="s">
        <v>1040</v>
      </c>
      <c r="D2735" s="57" t="s">
        <v>6050</v>
      </c>
      <c r="E2735" s="58" t="s">
        <v>6049</v>
      </c>
    </row>
    <row r="2736" spans="1:5" x14ac:dyDescent="0.25">
      <c r="A2736" s="61" t="s">
        <v>6051</v>
      </c>
      <c r="B2736" s="62" t="s">
        <v>4108</v>
      </c>
      <c r="C2736" s="63" t="s">
        <v>1037</v>
      </c>
      <c r="D2736" s="52" t="s">
        <v>6052</v>
      </c>
      <c r="E2736" s="64" t="s">
        <v>6051</v>
      </c>
    </row>
    <row r="2737" spans="1:5" x14ac:dyDescent="0.25">
      <c r="A2737" s="54" t="s">
        <v>6053</v>
      </c>
      <c r="B2737" s="55" t="s">
        <v>4108</v>
      </c>
      <c r="C2737" s="56" t="s">
        <v>1040</v>
      </c>
      <c r="D2737" s="57" t="s">
        <v>6054</v>
      </c>
      <c r="E2737" s="58" t="s">
        <v>6053</v>
      </c>
    </row>
    <row r="2738" spans="1:5" x14ac:dyDescent="0.25">
      <c r="A2738" s="54" t="s">
        <v>6055</v>
      </c>
      <c r="B2738" s="55" t="s">
        <v>4108</v>
      </c>
      <c r="C2738" s="56" t="s">
        <v>1040</v>
      </c>
      <c r="D2738" s="57" t="s">
        <v>6056</v>
      </c>
      <c r="E2738" s="58" t="s">
        <v>6055</v>
      </c>
    </row>
    <row r="2739" spans="1:5" x14ac:dyDescent="0.25">
      <c r="A2739" s="54" t="s">
        <v>6057</v>
      </c>
      <c r="B2739" s="55" t="s">
        <v>4108</v>
      </c>
      <c r="C2739" s="56" t="s">
        <v>1040</v>
      </c>
      <c r="D2739" s="57" t="s">
        <v>6058</v>
      </c>
      <c r="E2739" s="58" t="s">
        <v>6057</v>
      </c>
    </row>
    <row r="2740" spans="1:5" x14ac:dyDescent="0.25">
      <c r="A2740" s="61" t="s">
        <v>6059</v>
      </c>
      <c r="B2740" s="62" t="s">
        <v>4108</v>
      </c>
      <c r="C2740" s="63" t="s">
        <v>1037</v>
      </c>
      <c r="D2740" s="52" t="s">
        <v>6060</v>
      </c>
      <c r="E2740" s="64" t="s">
        <v>6059</v>
      </c>
    </row>
    <row r="2741" spans="1:5" x14ac:dyDescent="0.25">
      <c r="A2741" s="54" t="s">
        <v>6061</v>
      </c>
      <c r="B2741" s="55" t="s">
        <v>4108</v>
      </c>
      <c r="C2741" s="56" t="s">
        <v>1040</v>
      </c>
      <c r="D2741" s="57" t="s">
        <v>6060</v>
      </c>
      <c r="E2741" s="58" t="s">
        <v>6061</v>
      </c>
    </row>
    <row r="2742" spans="1:5" x14ac:dyDescent="0.25">
      <c r="A2742" s="44" t="s">
        <v>6062</v>
      </c>
      <c r="B2742" s="45" t="s">
        <v>4108</v>
      </c>
      <c r="C2742" s="46" t="s">
        <v>1034</v>
      </c>
      <c r="D2742" s="47" t="s">
        <v>6063</v>
      </c>
      <c r="E2742" s="48" t="s">
        <v>6062</v>
      </c>
    </row>
    <row r="2743" spans="1:5" x14ac:dyDescent="0.25">
      <c r="A2743" s="61" t="s">
        <v>6064</v>
      </c>
      <c r="B2743" s="62" t="s">
        <v>4108</v>
      </c>
      <c r="C2743" s="63" t="s">
        <v>1037</v>
      </c>
      <c r="D2743" s="52" t="s">
        <v>6063</v>
      </c>
      <c r="E2743" s="64" t="s">
        <v>6064</v>
      </c>
    </row>
    <row r="2744" spans="1:5" x14ac:dyDescent="0.25">
      <c r="A2744" s="54" t="s">
        <v>6065</v>
      </c>
      <c r="B2744" s="55" t="s">
        <v>4108</v>
      </c>
      <c r="C2744" s="56" t="s">
        <v>1040</v>
      </c>
      <c r="D2744" s="57" t="s">
        <v>6063</v>
      </c>
      <c r="E2744" s="58" t="s">
        <v>6065</v>
      </c>
    </row>
    <row r="2745" spans="1:5" x14ac:dyDescent="0.25">
      <c r="A2745" s="44" t="s">
        <v>6066</v>
      </c>
      <c r="B2745" s="45" t="s">
        <v>4108</v>
      </c>
      <c r="C2745" s="46" t="s">
        <v>1034</v>
      </c>
      <c r="D2745" s="47" t="s">
        <v>6067</v>
      </c>
      <c r="E2745" s="48" t="s">
        <v>6066</v>
      </c>
    </row>
    <row r="2746" spans="1:5" x14ac:dyDescent="0.25">
      <c r="A2746" s="61" t="s">
        <v>6068</v>
      </c>
      <c r="B2746" s="62" t="s">
        <v>4108</v>
      </c>
      <c r="C2746" s="63" t="s">
        <v>1037</v>
      </c>
      <c r="D2746" s="52" t="s">
        <v>6069</v>
      </c>
      <c r="E2746" s="64" t="s">
        <v>6068</v>
      </c>
    </row>
    <row r="2747" spans="1:5" x14ac:dyDescent="0.25">
      <c r="A2747" s="54" t="s">
        <v>6070</v>
      </c>
      <c r="B2747" s="55" t="s">
        <v>4108</v>
      </c>
      <c r="C2747" s="56" t="s">
        <v>1040</v>
      </c>
      <c r="D2747" s="57" t="s">
        <v>6069</v>
      </c>
      <c r="E2747" s="58" t="s">
        <v>6070</v>
      </c>
    </row>
    <row r="2748" spans="1:5" x14ac:dyDescent="0.25">
      <c r="A2748" s="61" t="s">
        <v>6071</v>
      </c>
      <c r="B2748" s="62" t="s">
        <v>4108</v>
      </c>
      <c r="C2748" s="63" t="s">
        <v>1037</v>
      </c>
      <c r="D2748" s="52" t="s">
        <v>6072</v>
      </c>
      <c r="E2748" s="64" t="s">
        <v>6071</v>
      </c>
    </row>
    <row r="2749" spans="1:5" x14ac:dyDescent="0.25">
      <c r="A2749" s="54" t="s">
        <v>6073</v>
      </c>
      <c r="B2749" s="55" t="s">
        <v>4108</v>
      </c>
      <c r="C2749" s="56" t="s">
        <v>1040</v>
      </c>
      <c r="D2749" s="57" t="s">
        <v>6072</v>
      </c>
      <c r="E2749" s="58" t="s">
        <v>6073</v>
      </c>
    </row>
    <row r="2750" spans="1:5" x14ac:dyDescent="0.25">
      <c r="A2750" s="61" t="s">
        <v>6074</v>
      </c>
      <c r="B2750" s="62" t="s">
        <v>4108</v>
      </c>
      <c r="C2750" s="63" t="s">
        <v>1037</v>
      </c>
      <c r="D2750" s="52" t="s">
        <v>6075</v>
      </c>
      <c r="E2750" s="64" t="s">
        <v>6074</v>
      </c>
    </row>
    <row r="2751" spans="1:5" x14ac:dyDescent="0.25">
      <c r="A2751" s="54" t="s">
        <v>6076</v>
      </c>
      <c r="B2751" s="55" t="s">
        <v>4108</v>
      </c>
      <c r="C2751" s="56" t="s">
        <v>1040</v>
      </c>
      <c r="D2751" s="57" t="s">
        <v>6075</v>
      </c>
      <c r="E2751" s="58" t="s">
        <v>6076</v>
      </c>
    </row>
    <row r="2752" spans="1:5" x14ac:dyDescent="0.25">
      <c r="A2752" s="44" t="s">
        <v>6077</v>
      </c>
      <c r="B2752" s="45" t="s">
        <v>4108</v>
      </c>
      <c r="C2752" s="46" t="s">
        <v>1034</v>
      </c>
      <c r="D2752" s="47" t="s">
        <v>6078</v>
      </c>
      <c r="E2752" s="48" t="s">
        <v>6077</v>
      </c>
    </row>
    <row r="2753" spans="1:5" x14ac:dyDescent="0.25">
      <c r="A2753" s="61" t="s">
        <v>6079</v>
      </c>
      <c r="B2753" s="62" t="s">
        <v>4108</v>
      </c>
      <c r="C2753" s="63" t="s">
        <v>1037</v>
      </c>
      <c r="D2753" s="52" t="s">
        <v>6078</v>
      </c>
      <c r="E2753" s="64" t="s">
        <v>6079</v>
      </c>
    </row>
    <row r="2754" spans="1:5" x14ac:dyDescent="0.25">
      <c r="A2754" s="54" t="s">
        <v>6080</v>
      </c>
      <c r="B2754" s="55" t="s">
        <v>4108</v>
      </c>
      <c r="C2754" s="56" t="s">
        <v>1040</v>
      </c>
      <c r="D2754" s="57" t="s">
        <v>6078</v>
      </c>
      <c r="E2754" s="58" t="s">
        <v>6080</v>
      </c>
    </row>
    <row r="2755" spans="1:5" x14ac:dyDescent="0.25">
      <c r="A2755" s="44" t="s">
        <v>6081</v>
      </c>
      <c r="B2755" s="45" t="s">
        <v>4108</v>
      </c>
      <c r="C2755" s="46" t="s">
        <v>1034</v>
      </c>
      <c r="D2755" s="47" t="s">
        <v>6082</v>
      </c>
      <c r="E2755" s="48" t="s">
        <v>6081</v>
      </c>
    </row>
    <row r="2756" spans="1:5" x14ac:dyDescent="0.25">
      <c r="A2756" s="61" t="s">
        <v>6083</v>
      </c>
      <c r="B2756" s="62" t="s">
        <v>4108</v>
      </c>
      <c r="C2756" s="63" t="s">
        <v>1037</v>
      </c>
      <c r="D2756" s="52" t="s">
        <v>6084</v>
      </c>
      <c r="E2756" s="64" t="s">
        <v>6083</v>
      </c>
    </row>
    <row r="2757" spans="1:5" x14ac:dyDescent="0.25">
      <c r="A2757" s="54" t="s">
        <v>6085</v>
      </c>
      <c r="B2757" s="55" t="s">
        <v>4108</v>
      </c>
      <c r="C2757" s="56" t="s">
        <v>1040</v>
      </c>
      <c r="D2757" s="57" t="s">
        <v>6084</v>
      </c>
      <c r="E2757" s="58" t="s">
        <v>6085</v>
      </c>
    </row>
    <row r="2758" spans="1:5" x14ac:dyDescent="0.25">
      <c r="A2758" s="61" t="s">
        <v>6086</v>
      </c>
      <c r="B2758" s="62" t="s">
        <v>4108</v>
      </c>
      <c r="C2758" s="63" t="s">
        <v>1037</v>
      </c>
      <c r="D2758" s="52" t="s">
        <v>6087</v>
      </c>
      <c r="E2758" s="64" t="s">
        <v>6086</v>
      </c>
    </row>
    <row r="2759" spans="1:5" x14ac:dyDescent="0.25">
      <c r="A2759" s="54" t="s">
        <v>6088</v>
      </c>
      <c r="B2759" s="55" t="s">
        <v>4108</v>
      </c>
      <c r="C2759" s="56" t="s">
        <v>1040</v>
      </c>
      <c r="D2759" s="57" t="s">
        <v>6087</v>
      </c>
      <c r="E2759" s="58" t="s">
        <v>6088</v>
      </c>
    </row>
    <row r="2760" spans="1:5" x14ac:dyDescent="0.25">
      <c r="A2760" s="39" t="s">
        <v>6089</v>
      </c>
      <c r="B2760" s="40" t="s">
        <v>4108</v>
      </c>
      <c r="C2760" s="41" t="s">
        <v>1031</v>
      </c>
      <c r="D2760" s="42" t="s">
        <v>6090</v>
      </c>
      <c r="E2760" s="43" t="s">
        <v>6089</v>
      </c>
    </row>
    <row r="2761" spans="1:5" x14ac:dyDescent="0.25">
      <c r="A2761" s="44" t="s">
        <v>6091</v>
      </c>
      <c r="B2761" s="45" t="s">
        <v>4108</v>
      </c>
      <c r="C2761" s="46" t="s">
        <v>1034</v>
      </c>
      <c r="D2761" s="47" t="s">
        <v>6092</v>
      </c>
      <c r="E2761" s="48" t="s">
        <v>6091</v>
      </c>
    </row>
    <row r="2762" spans="1:5" x14ac:dyDescent="0.25">
      <c r="A2762" s="49" t="s">
        <v>6093</v>
      </c>
      <c r="B2762" s="50" t="s">
        <v>4108</v>
      </c>
      <c r="C2762" s="51" t="s">
        <v>1037</v>
      </c>
      <c r="D2762" s="52" t="s">
        <v>6094</v>
      </c>
      <c r="E2762" s="53" t="s">
        <v>6093</v>
      </c>
    </row>
    <row r="2763" spans="1:5" x14ac:dyDescent="0.25">
      <c r="A2763" s="54" t="s">
        <v>6095</v>
      </c>
      <c r="B2763" s="55" t="s">
        <v>4108</v>
      </c>
      <c r="C2763" s="56" t="s">
        <v>1040</v>
      </c>
      <c r="D2763" s="57" t="s">
        <v>6094</v>
      </c>
      <c r="E2763" s="58" t="s">
        <v>6095</v>
      </c>
    </row>
    <row r="2764" spans="1:5" x14ac:dyDescent="0.25">
      <c r="A2764" s="49" t="s">
        <v>6096</v>
      </c>
      <c r="B2764" s="50" t="s">
        <v>4108</v>
      </c>
      <c r="C2764" s="51" t="s">
        <v>1037</v>
      </c>
      <c r="D2764" s="52" t="s">
        <v>6097</v>
      </c>
      <c r="E2764" s="53" t="s">
        <v>6096</v>
      </c>
    </row>
    <row r="2765" spans="1:5" x14ac:dyDescent="0.25">
      <c r="A2765" s="54" t="s">
        <v>6098</v>
      </c>
      <c r="B2765" s="55" t="s">
        <v>4108</v>
      </c>
      <c r="C2765" s="56" t="s">
        <v>1040</v>
      </c>
      <c r="D2765" s="57" t="s">
        <v>6097</v>
      </c>
      <c r="E2765" s="58" t="s">
        <v>6098</v>
      </c>
    </row>
    <row r="2766" spans="1:5" x14ac:dyDescent="0.25">
      <c r="A2766" s="49" t="s">
        <v>6099</v>
      </c>
      <c r="B2766" s="50" t="s">
        <v>4108</v>
      </c>
      <c r="C2766" s="51" t="s">
        <v>1037</v>
      </c>
      <c r="D2766" s="52" t="s">
        <v>6100</v>
      </c>
      <c r="E2766" s="53" t="s">
        <v>6099</v>
      </c>
    </row>
    <row r="2767" spans="1:5" x14ac:dyDescent="0.25">
      <c r="A2767" s="54" t="s">
        <v>6101</v>
      </c>
      <c r="B2767" s="55" t="s">
        <v>4108</v>
      </c>
      <c r="C2767" s="56" t="s">
        <v>1040</v>
      </c>
      <c r="D2767" s="57" t="s">
        <v>6100</v>
      </c>
      <c r="E2767" s="58" t="s">
        <v>6101</v>
      </c>
    </row>
    <row r="2768" spans="1:5" x14ac:dyDescent="0.25">
      <c r="A2768" s="44" t="s">
        <v>6102</v>
      </c>
      <c r="B2768" s="45" t="s">
        <v>4108</v>
      </c>
      <c r="C2768" s="46" t="s">
        <v>1034</v>
      </c>
      <c r="D2768" s="47" t="s">
        <v>6103</v>
      </c>
      <c r="E2768" s="48" t="s">
        <v>6102</v>
      </c>
    </row>
    <row r="2769" spans="1:5" x14ac:dyDescent="0.25">
      <c r="A2769" s="49" t="s">
        <v>6104</v>
      </c>
      <c r="B2769" s="50" t="s">
        <v>4108</v>
      </c>
      <c r="C2769" s="51" t="s">
        <v>1037</v>
      </c>
      <c r="D2769" s="52" t="s">
        <v>6103</v>
      </c>
      <c r="E2769" s="53" t="s">
        <v>6104</v>
      </c>
    </row>
    <row r="2770" spans="1:5" x14ac:dyDescent="0.25">
      <c r="A2770" s="54" t="s">
        <v>6105</v>
      </c>
      <c r="B2770" s="55" t="s">
        <v>4108</v>
      </c>
      <c r="C2770" s="56" t="s">
        <v>1037</v>
      </c>
      <c r="D2770" s="57" t="s">
        <v>6103</v>
      </c>
      <c r="E2770" s="58" t="s">
        <v>6105</v>
      </c>
    </row>
    <row r="2771" spans="1:5" x14ac:dyDescent="0.25">
      <c r="A2771" s="44" t="s">
        <v>6106</v>
      </c>
      <c r="B2771" s="45" t="s">
        <v>4108</v>
      </c>
      <c r="C2771" s="46" t="s">
        <v>1034</v>
      </c>
      <c r="D2771" s="47" t="s">
        <v>6107</v>
      </c>
      <c r="E2771" s="48" t="s">
        <v>6106</v>
      </c>
    </row>
    <row r="2772" spans="1:5" x14ac:dyDescent="0.25">
      <c r="A2772" s="49" t="s">
        <v>6108</v>
      </c>
      <c r="B2772" s="50" t="s">
        <v>4108</v>
      </c>
      <c r="C2772" s="51" t="s">
        <v>1037</v>
      </c>
      <c r="D2772" s="52" t="s">
        <v>6107</v>
      </c>
      <c r="E2772" s="53" t="s">
        <v>6108</v>
      </c>
    </row>
    <row r="2773" spans="1:5" x14ac:dyDescent="0.25">
      <c r="A2773" s="54" t="s">
        <v>6109</v>
      </c>
      <c r="B2773" s="55" t="s">
        <v>4108</v>
      </c>
      <c r="C2773" s="56" t="s">
        <v>1040</v>
      </c>
      <c r="D2773" s="57" t="s">
        <v>6107</v>
      </c>
      <c r="E2773" s="58" t="s">
        <v>6109</v>
      </c>
    </row>
    <row r="2774" spans="1:5" x14ac:dyDescent="0.25">
      <c r="A2774" s="44" t="s">
        <v>6110</v>
      </c>
      <c r="B2774" s="45" t="s">
        <v>4108</v>
      </c>
      <c r="C2774" s="46" t="s">
        <v>1034</v>
      </c>
      <c r="D2774" s="47" t="s">
        <v>6111</v>
      </c>
      <c r="E2774" s="48" t="s">
        <v>6110</v>
      </c>
    </row>
    <row r="2775" spans="1:5" x14ac:dyDescent="0.25">
      <c r="A2775" s="49" t="s">
        <v>6112</v>
      </c>
      <c r="B2775" s="50" t="s">
        <v>4108</v>
      </c>
      <c r="C2775" s="51" t="s">
        <v>1037</v>
      </c>
      <c r="D2775" s="52" t="s">
        <v>6113</v>
      </c>
      <c r="E2775" s="53" t="s">
        <v>6112</v>
      </c>
    </row>
    <row r="2776" spans="1:5" x14ac:dyDescent="0.25">
      <c r="A2776" s="54" t="s">
        <v>6114</v>
      </c>
      <c r="B2776" s="55" t="s">
        <v>4108</v>
      </c>
      <c r="C2776" s="56" t="s">
        <v>1040</v>
      </c>
      <c r="D2776" s="57" t="s">
        <v>6113</v>
      </c>
      <c r="E2776" s="58" t="s">
        <v>6114</v>
      </c>
    </row>
    <row r="2777" spans="1:5" x14ac:dyDescent="0.25">
      <c r="A2777" s="49" t="s">
        <v>6115</v>
      </c>
      <c r="B2777" s="50" t="s">
        <v>4108</v>
      </c>
      <c r="C2777" s="51" t="s">
        <v>1037</v>
      </c>
      <c r="D2777" s="52" t="s">
        <v>6116</v>
      </c>
      <c r="E2777" s="53" t="s">
        <v>6115</v>
      </c>
    </row>
    <row r="2778" spans="1:5" x14ac:dyDescent="0.25">
      <c r="A2778" s="54" t="s">
        <v>6117</v>
      </c>
      <c r="B2778" s="55" t="s">
        <v>4108</v>
      </c>
      <c r="C2778" s="56" t="s">
        <v>1040</v>
      </c>
      <c r="D2778" s="57" t="s">
        <v>6116</v>
      </c>
      <c r="E2778" s="58" t="s">
        <v>6117</v>
      </c>
    </row>
    <row r="2779" spans="1:5" x14ac:dyDescent="0.25">
      <c r="A2779" s="49" t="s">
        <v>6118</v>
      </c>
      <c r="B2779" s="50" t="s">
        <v>4108</v>
      </c>
      <c r="C2779" s="51" t="s">
        <v>1037</v>
      </c>
      <c r="D2779" s="52" t="s">
        <v>6119</v>
      </c>
      <c r="E2779" s="53" t="s">
        <v>6118</v>
      </c>
    </row>
    <row r="2780" spans="1:5" x14ac:dyDescent="0.25">
      <c r="A2780" s="54" t="s">
        <v>6120</v>
      </c>
      <c r="B2780" s="55" t="s">
        <v>4108</v>
      </c>
      <c r="C2780" s="56" t="s">
        <v>1040</v>
      </c>
      <c r="D2780" s="57" t="s">
        <v>6119</v>
      </c>
      <c r="E2780" s="58" t="s">
        <v>6120</v>
      </c>
    </row>
    <row r="2781" spans="1:5" x14ac:dyDescent="0.25">
      <c r="A2781" s="49" t="s">
        <v>6121</v>
      </c>
      <c r="B2781" s="50" t="s">
        <v>4108</v>
      </c>
      <c r="C2781" s="51" t="s">
        <v>1037</v>
      </c>
      <c r="D2781" s="52" t="s">
        <v>6122</v>
      </c>
      <c r="E2781" s="53" t="s">
        <v>6121</v>
      </c>
    </row>
    <row r="2782" spans="1:5" x14ac:dyDescent="0.25">
      <c r="A2782" s="54" t="s">
        <v>6123</v>
      </c>
      <c r="B2782" s="55" t="s">
        <v>4108</v>
      </c>
      <c r="C2782" s="56" t="s">
        <v>1040</v>
      </c>
      <c r="D2782" s="57" t="s">
        <v>6122</v>
      </c>
      <c r="E2782" s="58" t="s">
        <v>6123</v>
      </c>
    </row>
    <row r="2783" spans="1:5" x14ac:dyDescent="0.25">
      <c r="A2783" s="49" t="s">
        <v>6124</v>
      </c>
      <c r="B2783" s="50" t="s">
        <v>4108</v>
      </c>
      <c r="C2783" s="51" t="s">
        <v>1037</v>
      </c>
      <c r="D2783" s="52" t="s">
        <v>6125</v>
      </c>
      <c r="E2783" s="53" t="s">
        <v>6124</v>
      </c>
    </row>
    <row r="2784" spans="1:5" x14ac:dyDescent="0.25">
      <c r="A2784" s="54" t="s">
        <v>6126</v>
      </c>
      <c r="B2784" s="55" t="s">
        <v>4108</v>
      </c>
      <c r="C2784" s="56" t="s">
        <v>1040</v>
      </c>
      <c r="D2784" s="57" t="s">
        <v>6125</v>
      </c>
      <c r="E2784" s="58" t="s">
        <v>6126</v>
      </c>
    </row>
    <row r="2785" spans="1:5" x14ac:dyDescent="0.25">
      <c r="A2785" s="49" t="s">
        <v>6127</v>
      </c>
      <c r="B2785" s="50" t="s">
        <v>4108</v>
      </c>
      <c r="C2785" s="51" t="s">
        <v>1037</v>
      </c>
      <c r="D2785" s="52" t="s">
        <v>6128</v>
      </c>
      <c r="E2785" s="53" t="s">
        <v>6127</v>
      </c>
    </row>
    <row r="2786" spans="1:5" x14ac:dyDescent="0.25">
      <c r="A2786" s="54" t="s">
        <v>6129</v>
      </c>
      <c r="B2786" s="55" t="s">
        <v>4108</v>
      </c>
      <c r="C2786" s="56" t="s">
        <v>1040</v>
      </c>
      <c r="D2786" s="57" t="s">
        <v>6128</v>
      </c>
      <c r="E2786" s="58" t="s">
        <v>6129</v>
      </c>
    </row>
    <row r="2787" spans="1:5" x14ac:dyDescent="0.25">
      <c r="A2787" s="44" t="s">
        <v>6130</v>
      </c>
      <c r="B2787" s="45" t="s">
        <v>4108</v>
      </c>
      <c r="C2787" s="46" t="s">
        <v>1034</v>
      </c>
      <c r="D2787" s="47" t="s">
        <v>6131</v>
      </c>
      <c r="E2787" s="48" t="s">
        <v>6130</v>
      </c>
    </row>
    <row r="2788" spans="1:5" x14ac:dyDescent="0.25">
      <c r="A2788" s="61" t="s">
        <v>6132</v>
      </c>
      <c r="B2788" s="62" t="s">
        <v>4108</v>
      </c>
      <c r="C2788" s="63" t="s">
        <v>1037</v>
      </c>
      <c r="D2788" s="52" t="s">
        <v>6131</v>
      </c>
      <c r="E2788" s="64" t="s">
        <v>6132</v>
      </c>
    </row>
    <row r="2789" spans="1:5" x14ac:dyDescent="0.25">
      <c r="A2789" s="54" t="s">
        <v>6133</v>
      </c>
      <c r="B2789" s="55" t="s">
        <v>4108</v>
      </c>
      <c r="C2789" s="56" t="s">
        <v>1040</v>
      </c>
      <c r="D2789" s="57" t="s">
        <v>6131</v>
      </c>
      <c r="E2789" s="58" t="s">
        <v>6133</v>
      </c>
    </row>
    <row r="2790" spans="1:5" ht="17.25" x14ac:dyDescent="0.25">
      <c r="A2790" s="34" t="s">
        <v>6134</v>
      </c>
      <c r="B2790" s="35" t="s">
        <v>4108</v>
      </c>
      <c r="C2790" s="36" t="s">
        <v>1028</v>
      </c>
      <c r="D2790" s="74" t="s">
        <v>899</v>
      </c>
      <c r="E2790" s="38" t="s">
        <v>6134</v>
      </c>
    </row>
    <row r="2791" spans="1:5" x14ac:dyDescent="0.25">
      <c r="A2791" s="39" t="s">
        <v>6135</v>
      </c>
      <c r="B2791" s="40" t="s">
        <v>4108</v>
      </c>
      <c r="C2791" s="41" t="s">
        <v>1031</v>
      </c>
      <c r="D2791" s="42" t="s">
        <v>6136</v>
      </c>
      <c r="E2791" s="43" t="s">
        <v>6135</v>
      </c>
    </row>
    <row r="2792" spans="1:5" x14ac:dyDescent="0.25">
      <c r="A2792" s="44" t="s">
        <v>6137</v>
      </c>
      <c r="B2792" s="45" t="s">
        <v>4108</v>
      </c>
      <c r="C2792" s="46" t="s">
        <v>1034</v>
      </c>
      <c r="D2792" s="68" t="s">
        <v>6138</v>
      </c>
      <c r="E2792" s="48" t="s">
        <v>6137</v>
      </c>
    </row>
    <row r="2793" spans="1:5" x14ac:dyDescent="0.25">
      <c r="A2793" s="61" t="s">
        <v>6139</v>
      </c>
      <c r="B2793" s="62" t="s">
        <v>4108</v>
      </c>
      <c r="C2793" s="63" t="s">
        <v>1037</v>
      </c>
      <c r="D2793" s="52" t="s">
        <v>6140</v>
      </c>
      <c r="E2793" s="64" t="s">
        <v>6139</v>
      </c>
    </row>
    <row r="2794" spans="1:5" x14ac:dyDescent="0.25">
      <c r="A2794" s="54" t="s">
        <v>6141</v>
      </c>
      <c r="B2794" s="55" t="s">
        <v>4108</v>
      </c>
      <c r="C2794" s="56" t="s">
        <v>1040</v>
      </c>
      <c r="D2794" s="57" t="s">
        <v>6142</v>
      </c>
      <c r="E2794" s="58" t="s">
        <v>6141</v>
      </c>
    </row>
    <row r="2795" spans="1:5" x14ac:dyDescent="0.25">
      <c r="A2795" s="54" t="s">
        <v>6143</v>
      </c>
      <c r="B2795" s="55" t="s">
        <v>4108</v>
      </c>
      <c r="C2795" s="56" t="s">
        <v>1040</v>
      </c>
      <c r="D2795" s="57" t="s">
        <v>6144</v>
      </c>
      <c r="E2795" s="58" t="s">
        <v>6143</v>
      </c>
    </row>
    <row r="2796" spans="1:5" x14ac:dyDescent="0.25">
      <c r="A2796" s="54" t="s">
        <v>6145</v>
      </c>
      <c r="B2796" s="55" t="s">
        <v>4108</v>
      </c>
      <c r="C2796" s="56" t="s">
        <v>1040</v>
      </c>
      <c r="D2796" s="57" t="s">
        <v>6146</v>
      </c>
      <c r="E2796" s="58" t="s">
        <v>6145</v>
      </c>
    </row>
    <row r="2797" spans="1:5" x14ac:dyDescent="0.25">
      <c r="A2797" s="61" t="s">
        <v>6147</v>
      </c>
      <c r="B2797" s="62" t="s">
        <v>4108</v>
      </c>
      <c r="C2797" s="63" t="s">
        <v>1037</v>
      </c>
      <c r="D2797" s="52" t="s">
        <v>6148</v>
      </c>
      <c r="E2797" s="64" t="s">
        <v>6147</v>
      </c>
    </row>
    <row r="2798" spans="1:5" x14ac:dyDescent="0.25">
      <c r="A2798" s="54" t="s">
        <v>6149</v>
      </c>
      <c r="B2798" s="55" t="s">
        <v>4108</v>
      </c>
      <c r="C2798" s="56" t="s">
        <v>1040</v>
      </c>
      <c r="D2798" s="57" t="s">
        <v>6150</v>
      </c>
      <c r="E2798" s="58" t="s">
        <v>6149</v>
      </c>
    </row>
    <row r="2799" spans="1:5" x14ac:dyDescent="0.25">
      <c r="A2799" s="54" t="s">
        <v>6151</v>
      </c>
      <c r="B2799" s="55" t="s">
        <v>4108</v>
      </c>
      <c r="C2799" s="56" t="s">
        <v>1040</v>
      </c>
      <c r="D2799" s="57" t="s">
        <v>6152</v>
      </c>
      <c r="E2799" s="58" t="s">
        <v>6151</v>
      </c>
    </row>
    <row r="2800" spans="1:5" x14ac:dyDescent="0.25">
      <c r="A2800" s="54" t="s">
        <v>6153</v>
      </c>
      <c r="B2800" s="55" t="s">
        <v>4108</v>
      </c>
      <c r="C2800" s="56" t="s">
        <v>1040</v>
      </c>
      <c r="D2800" s="57" t="s">
        <v>6154</v>
      </c>
      <c r="E2800" s="58" t="s">
        <v>6153</v>
      </c>
    </row>
    <row r="2801" spans="1:5" x14ac:dyDescent="0.25">
      <c r="A2801" s="61" t="s">
        <v>6155</v>
      </c>
      <c r="B2801" s="62" t="s">
        <v>4108</v>
      </c>
      <c r="C2801" s="63" t="s">
        <v>1037</v>
      </c>
      <c r="D2801" s="52" t="s">
        <v>6156</v>
      </c>
      <c r="E2801" s="64" t="s">
        <v>6155</v>
      </c>
    </row>
    <row r="2802" spans="1:5" x14ac:dyDescent="0.25">
      <c r="A2802" s="54" t="s">
        <v>6157</v>
      </c>
      <c r="B2802" s="55" t="s">
        <v>4108</v>
      </c>
      <c r="C2802" s="56" t="s">
        <v>1040</v>
      </c>
      <c r="D2802" s="57" t="s">
        <v>6158</v>
      </c>
      <c r="E2802" s="58" t="s">
        <v>6157</v>
      </c>
    </row>
    <row r="2803" spans="1:5" x14ac:dyDescent="0.25">
      <c r="A2803" s="54" t="s">
        <v>6159</v>
      </c>
      <c r="B2803" s="55" t="s">
        <v>4108</v>
      </c>
      <c r="C2803" s="56" t="s">
        <v>1040</v>
      </c>
      <c r="D2803" s="57" t="s">
        <v>6160</v>
      </c>
      <c r="E2803" s="58" t="s">
        <v>6159</v>
      </c>
    </row>
    <row r="2804" spans="1:5" x14ac:dyDescent="0.25">
      <c r="A2804" s="54" t="s">
        <v>6161</v>
      </c>
      <c r="B2804" s="55" t="s">
        <v>4108</v>
      </c>
      <c r="C2804" s="56" t="s">
        <v>1040</v>
      </c>
      <c r="D2804" s="57" t="s">
        <v>6162</v>
      </c>
      <c r="E2804" s="58" t="s">
        <v>6161</v>
      </c>
    </row>
    <row r="2805" spans="1:5" x14ac:dyDescent="0.25">
      <c r="A2805" s="61" t="s">
        <v>6163</v>
      </c>
      <c r="B2805" s="62" t="s">
        <v>4108</v>
      </c>
      <c r="C2805" s="63" t="s">
        <v>1037</v>
      </c>
      <c r="D2805" s="52" t="s">
        <v>6164</v>
      </c>
      <c r="E2805" s="64" t="s">
        <v>6163</v>
      </c>
    </row>
    <row r="2806" spans="1:5" x14ac:dyDescent="0.25">
      <c r="A2806" s="54" t="s">
        <v>6165</v>
      </c>
      <c r="B2806" s="55" t="s">
        <v>4108</v>
      </c>
      <c r="C2806" s="56" t="s">
        <v>1040</v>
      </c>
      <c r="D2806" s="57" t="s">
        <v>6166</v>
      </c>
      <c r="E2806" s="58" t="s">
        <v>6165</v>
      </c>
    </row>
    <row r="2807" spans="1:5" x14ac:dyDescent="0.25">
      <c r="A2807" s="54" t="s">
        <v>6167</v>
      </c>
      <c r="B2807" s="55" t="s">
        <v>4108</v>
      </c>
      <c r="C2807" s="56" t="s">
        <v>1040</v>
      </c>
      <c r="D2807" s="57" t="s">
        <v>6168</v>
      </c>
      <c r="E2807" s="58" t="s">
        <v>6167</v>
      </c>
    </row>
    <row r="2808" spans="1:5" x14ac:dyDescent="0.25">
      <c r="A2808" s="44" t="s">
        <v>6169</v>
      </c>
      <c r="B2808" s="45" t="s">
        <v>4108</v>
      </c>
      <c r="C2808" s="46" t="s">
        <v>1034</v>
      </c>
      <c r="D2808" s="47" t="s">
        <v>6170</v>
      </c>
      <c r="E2808" s="48" t="s">
        <v>6169</v>
      </c>
    </row>
    <row r="2809" spans="1:5" x14ac:dyDescent="0.25">
      <c r="A2809" s="61" t="s">
        <v>6171</v>
      </c>
      <c r="B2809" s="62" t="s">
        <v>4108</v>
      </c>
      <c r="C2809" s="63" t="s">
        <v>1037</v>
      </c>
      <c r="D2809" s="52" t="s">
        <v>6172</v>
      </c>
      <c r="E2809" s="64" t="s">
        <v>6171</v>
      </c>
    </row>
    <row r="2810" spans="1:5" x14ac:dyDescent="0.25">
      <c r="A2810" s="54" t="s">
        <v>6173</v>
      </c>
      <c r="B2810" s="55" t="s">
        <v>4108</v>
      </c>
      <c r="C2810" s="56" t="s">
        <v>1040</v>
      </c>
      <c r="D2810" s="57" t="s">
        <v>6172</v>
      </c>
      <c r="E2810" s="58" t="s">
        <v>6173</v>
      </c>
    </row>
    <row r="2811" spans="1:5" x14ac:dyDescent="0.25">
      <c r="A2811" s="61" t="s">
        <v>6174</v>
      </c>
      <c r="B2811" s="62" t="s">
        <v>4108</v>
      </c>
      <c r="C2811" s="63" t="s">
        <v>1037</v>
      </c>
      <c r="D2811" s="52" t="s">
        <v>6175</v>
      </c>
      <c r="E2811" s="64" t="s">
        <v>6174</v>
      </c>
    </row>
    <row r="2812" spans="1:5" x14ac:dyDescent="0.25">
      <c r="A2812" s="54" t="s">
        <v>6176</v>
      </c>
      <c r="B2812" s="55" t="s">
        <v>4108</v>
      </c>
      <c r="C2812" s="56" t="s">
        <v>1040</v>
      </c>
      <c r="D2812" s="57" t="s">
        <v>6175</v>
      </c>
      <c r="E2812" s="58" t="s">
        <v>6176</v>
      </c>
    </row>
    <row r="2813" spans="1:5" x14ac:dyDescent="0.25">
      <c r="A2813" s="44" t="s">
        <v>6177</v>
      </c>
      <c r="B2813" s="45" t="s">
        <v>4108</v>
      </c>
      <c r="C2813" s="46" t="s">
        <v>1034</v>
      </c>
      <c r="D2813" s="47" t="s">
        <v>6178</v>
      </c>
      <c r="E2813" s="48" t="s">
        <v>6177</v>
      </c>
    </row>
    <row r="2814" spans="1:5" x14ac:dyDescent="0.25">
      <c r="A2814" s="61" t="s">
        <v>6179</v>
      </c>
      <c r="B2814" s="62" t="s">
        <v>4108</v>
      </c>
      <c r="C2814" s="63" t="s">
        <v>1037</v>
      </c>
      <c r="D2814" s="52" t="s">
        <v>6180</v>
      </c>
      <c r="E2814" s="64" t="s">
        <v>6179</v>
      </c>
    </row>
    <row r="2815" spans="1:5" x14ac:dyDescent="0.25">
      <c r="A2815" s="54" t="s">
        <v>6181</v>
      </c>
      <c r="B2815" s="55" t="s">
        <v>4108</v>
      </c>
      <c r="C2815" s="56" t="s">
        <v>1040</v>
      </c>
      <c r="D2815" s="57" t="s">
        <v>6180</v>
      </c>
      <c r="E2815" s="58" t="s">
        <v>6181</v>
      </c>
    </row>
    <row r="2816" spans="1:5" x14ac:dyDescent="0.25">
      <c r="A2816" s="61" t="s">
        <v>6182</v>
      </c>
      <c r="B2816" s="62" t="s">
        <v>4108</v>
      </c>
      <c r="C2816" s="63" t="s">
        <v>1037</v>
      </c>
      <c r="D2816" s="52" t="s">
        <v>6183</v>
      </c>
      <c r="E2816" s="64" t="s">
        <v>6182</v>
      </c>
    </row>
    <row r="2817" spans="1:5" x14ac:dyDescent="0.25">
      <c r="A2817" s="54" t="s">
        <v>6184</v>
      </c>
      <c r="B2817" s="55" t="s">
        <v>4108</v>
      </c>
      <c r="C2817" s="56" t="s">
        <v>1040</v>
      </c>
      <c r="D2817" s="57" t="s">
        <v>6183</v>
      </c>
      <c r="E2817" s="58" t="s">
        <v>6184</v>
      </c>
    </row>
    <row r="2818" spans="1:5" x14ac:dyDescent="0.25">
      <c r="A2818" s="61" t="s">
        <v>6185</v>
      </c>
      <c r="B2818" s="62" t="s">
        <v>4108</v>
      </c>
      <c r="C2818" s="63" t="s">
        <v>1037</v>
      </c>
      <c r="D2818" s="52" t="s">
        <v>6186</v>
      </c>
      <c r="E2818" s="64" t="s">
        <v>6185</v>
      </c>
    </row>
    <row r="2819" spans="1:5" x14ac:dyDescent="0.25">
      <c r="A2819" s="54" t="s">
        <v>6187</v>
      </c>
      <c r="B2819" s="55" t="s">
        <v>4108</v>
      </c>
      <c r="C2819" s="56" t="s">
        <v>1040</v>
      </c>
      <c r="D2819" s="57" t="s">
        <v>6188</v>
      </c>
      <c r="E2819" s="58" t="s">
        <v>6187</v>
      </c>
    </row>
    <row r="2820" spans="1:5" x14ac:dyDescent="0.25">
      <c r="A2820" s="61" t="s">
        <v>6189</v>
      </c>
      <c r="B2820" s="62" t="s">
        <v>4108</v>
      </c>
      <c r="C2820" s="63" t="s">
        <v>1037</v>
      </c>
      <c r="D2820" s="52" t="s">
        <v>6190</v>
      </c>
      <c r="E2820" s="64" t="s">
        <v>6189</v>
      </c>
    </row>
    <row r="2821" spans="1:5" x14ac:dyDescent="0.25">
      <c r="A2821" s="54" t="s">
        <v>6191</v>
      </c>
      <c r="B2821" s="55" t="s">
        <v>4108</v>
      </c>
      <c r="C2821" s="56" t="s">
        <v>1040</v>
      </c>
      <c r="D2821" s="57" t="s">
        <v>6190</v>
      </c>
      <c r="E2821" s="58" t="s">
        <v>6191</v>
      </c>
    </row>
    <row r="2822" spans="1:5" x14ac:dyDescent="0.25">
      <c r="A2822" s="44" t="s">
        <v>6192</v>
      </c>
      <c r="B2822" s="45" t="s">
        <v>4108</v>
      </c>
      <c r="C2822" s="46" t="s">
        <v>1034</v>
      </c>
      <c r="D2822" s="47" t="s">
        <v>6193</v>
      </c>
      <c r="E2822" s="48" t="s">
        <v>6192</v>
      </c>
    </row>
    <row r="2823" spans="1:5" x14ac:dyDescent="0.25">
      <c r="A2823" s="61" t="s">
        <v>6194</v>
      </c>
      <c r="B2823" s="62" t="s">
        <v>4108</v>
      </c>
      <c r="C2823" s="63" t="s">
        <v>1037</v>
      </c>
      <c r="D2823" s="52" t="s">
        <v>6195</v>
      </c>
      <c r="E2823" s="64" t="s">
        <v>6194</v>
      </c>
    </row>
    <row r="2824" spans="1:5" x14ac:dyDescent="0.25">
      <c r="A2824" s="54" t="s">
        <v>6196</v>
      </c>
      <c r="B2824" s="55" t="s">
        <v>4108</v>
      </c>
      <c r="C2824" s="56" t="s">
        <v>1040</v>
      </c>
      <c r="D2824" s="57" t="s">
        <v>6195</v>
      </c>
      <c r="E2824" s="58" t="s">
        <v>6196</v>
      </c>
    </row>
    <row r="2825" spans="1:5" x14ac:dyDescent="0.25">
      <c r="A2825" s="61" t="s">
        <v>6197</v>
      </c>
      <c r="B2825" s="62" t="s">
        <v>4108</v>
      </c>
      <c r="C2825" s="63" t="s">
        <v>1037</v>
      </c>
      <c r="D2825" s="52" t="s">
        <v>6198</v>
      </c>
      <c r="E2825" s="64" t="s">
        <v>6197</v>
      </c>
    </row>
    <row r="2826" spans="1:5" x14ac:dyDescent="0.25">
      <c r="A2826" s="54" t="s">
        <v>6199</v>
      </c>
      <c r="B2826" s="55" t="s">
        <v>4108</v>
      </c>
      <c r="C2826" s="56" t="s">
        <v>1040</v>
      </c>
      <c r="D2826" s="57" t="s">
        <v>6198</v>
      </c>
      <c r="E2826" s="58" t="s">
        <v>6199</v>
      </c>
    </row>
    <row r="2827" spans="1:5" x14ac:dyDescent="0.25">
      <c r="A2827" s="61" t="s">
        <v>6200</v>
      </c>
      <c r="B2827" s="62" t="s">
        <v>4108</v>
      </c>
      <c r="C2827" s="63" t="s">
        <v>1037</v>
      </c>
      <c r="D2827" s="52" t="s">
        <v>6201</v>
      </c>
      <c r="E2827" s="64" t="s">
        <v>6200</v>
      </c>
    </row>
    <row r="2828" spans="1:5" x14ac:dyDescent="0.25">
      <c r="A2828" s="54" t="s">
        <v>6202</v>
      </c>
      <c r="B2828" s="55" t="s">
        <v>4108</v>
      </c>
      <c r="C2828" s="56" t="s">
        <v>1040</v>
      </c>
      <c r="D2828" s="57" t="s">
        <v>6201</v>
      </c>
      <c r="E2828" s="58" t="s">
        <v>6202</v>
      </c>
    </row>
    <row r="2829" spans="1:5" x14ac:dyDescent="0.25">
      <c r="A2829" s="61" t="s">
        <v>6203</v>
      </c>
      <c r="B2829" s="62" t="s">
        <v>4108</v>
      </c>
      <c r="C2829" s="63" t="s">
        <v>1037</v>
      </c>
      <c r="D2829" s="52" t="s">
        <v>6204</v>
      </c>
      <c r="E2829" s="64" t="s">
        <v>6203</v>
      </c>
    </row>
    <row r="2830" spans="1:5" x14ac:dyDescent="0.25">
      <c r="A2830" s="54" t="s">
        <v>6205</v>
      </c>
      <c r="B2830" s="55" t="s">
        <v>4108</v>
      </c>
      <c r="C2830" s="56" t="s">
        <v>1040</v>
      </c>
      <c r="D2830" s="57" t="s">
        <v>6204</v>
      </c>
      <c r="E2830" s="58" t="s">
        <v>6205</v>
      </c>
    </row>
    <row r="2831" spans="1:5" x14ac:dyDescent="0.25">
      <c r="A2831" s="39" t="s">
        <v>6206</v>
      </c>
      <c r="B2831" s="40" t="s">
        <v>4108</v>
      </c>
      <c r="C2831" s="41" t="s">
        <v>1031</v>
      </c>
      <c r="D2831" s="42" t="s">
        <v>6207</v>
      </c>
      <c r="E2831" s="43" t="s">
        <v>6206</v>
      </c>
    </row>
    <row r="2832" spans="1:5" x14ac:dyDescent="0.25">
      <c r="A2832" s="44" t="s">
        <v>6208</v>
      </c>
      <c r="B2832" s="45" t="s">
        <v>4108</v>
      </c>
      <c r="C2832" s="46" t="s">
        <v>1034</v>
      </c>
      <c r="D2832" s="47" t="s">
        <v>6209</v>
      </c>
      <c r="E2832" s="48" t="s">
        <v>6208</v>
      </c>
    </row>
    <row r="2833" spans="1:5" x14ac:dyDescent="0.25">
      <c r="A2833" s="61" t="s">
        <v>6210</v>
      </c>
      <c r="B2833" s="62" t="s">
        <v>4108</v>
      </c>
      <c r="C2833" s="63" t="s">
        <v>1037</v>
      </c>
      <c r="D2833" s="52" t="s">
        <v>6211</v>
      </c>
      <c r="E2833" s="64" t="s">
        <v>6210</v>
      </c>
    </row>
    <row r="2834" spans="1:5" x14ac:dyDescent="0.25">
      <c r="A2834" s="54" t="s">
        <v>6212</v>
      </c>
      <c r="B2834" s="55" t="s">
        <v>4108</v>
      </c>
      <c r="C2834" s="56" t="s">
        <v>1040</v>
      </c>
      <c r="D2834" s="57" t="s">
        <v>6213</v>
      </c>
      <c r="E2834" s="58" t="s">
        <v>6212</v>
      </c>
    </row>
    <row r="2835" spans="1:5" x14ac:dyDescent="0.25">
      <c r="A2835" s="54" t="s">
        <v>6214</v>
      </c>
      <c r="B2835" s="55" t="s">
        <v>4108</v>
      </c>
      <c r="C2835" s="56" t="s">
        <v>1040</v>
      </c>
      <c r="D2835" s="57" t="s">
        <v>6215</v>
      </c>
      <c r="E2835" s="58" t="s">
        <v>6214</v>
      </c>
    </row>
    <row r="2836" spans="1:5" x14ac:dyDescent="0.25">
      <c r="A2836" s="54" t="s">
        <v>6216</v>
      </c>
      <c r="B2836" s="55" t="s">
        <v>4108</v>
      </c>
      <c r="C2836" s="56" t="s">
        <v>1040</v>
      </c>
      <c r="D2836" s="57" t="s">
        <v>6217</v>
      </c>
      <c r="E2836" s="58" t="s">
        <v>6216</v>
      </c>
    </row>
    <row r="2837" spans="1:5" x14ac:dyDescent="0.25">
      <c r="A2837" s="54" t="s">
        <v>6218</v>
      </c>
      <c r="B2837" s="55" t="s">
        <v>4108</v>
      </c>
      <c r="C2837" s="56" t="s">
        <v>1040</v>
      </c>
      <c r="D2837" s="57" t="s">
        <v>6219</v>
      </c>
      <c r="E2837" s="58" t="s">
        <v>6218</v>
      </c>
    </row>
    <row r="2838" spans="1:5" x14ac:dyDescent="0.25">
      <c r="A2838" s="54" t="s">
        <v>6220</v>
      </c>
      <c r="B2838" s="55" t="s">
        <v>4108</v>
      </c>
      <c r="C2838" s="56" t="s">
        <v>1040</v>
      </c>
      <c r="D2838" s="57" t="s">
        <v>6221</v>
      </c>
      <c r="E2838" s="58" t="s">
        <v>6220</v>
      </c>
    </row>
    <row r="2839" spans="1:5" x14ac:dyDescent="0.25">
      <c r="A2839" s="54" t="s">
        <v>6222</v>
      </c>
      <c r="B2839" s="55" t="s">
        <v>4108</v>
      </c>
      <c r="C2839" s="56" t="s">
        <v>1040</v>
      </c>
      <c r="D2839" s="57" t="s">
        <v>6223</v>
      </c>
      <c r="E2839" s="58" t="s">
        <v>6222</v>
      </c>
    </row>
    <row r="2840" spans="1:5" x14ac:dyDescent="0.25">
      <c r="A2840" s="54" t="s">
        <v>6224</v>
      </c>
      <c r="B2840" s="55" t="s">
        <v>4108</v>
      </c>
      <c r="C2840" s="56" t="s">
        <v>1040</v>
      </c>
      <c r="D2840" s="57" t="s">
        <v>6225</v>
      </c>
      <c r="E2840" s="58" t="s">
        <v>6224</v>
      </c>
    </row>
    <row r="2841" spans="1:5" x14ac:dyDescent="0.25">
      <c r="A2841" s="54" t="s">
        <v>6226</v>
      </c>
      <c r="B2841" s="55" t="s">
        <v>4108</v>
      </c>
      <c r="C2841" s="56" t="s">
        <v>1040</v>
      </c>
      <c r="D2841" s="57" t="s">
        <v>6227</v>
      </c>
      <c r="E2841" s="58" t="s">
        <v>6226</v>
      </c>
    </row>
    <row r="2842" spans="1:5" x14ac:dyDescent="0.25">
      <c r="A2842" s="54" t="s">
        <v>6228</v>
      </c>
      <c r="B2842" s="55" t="s">
        <v>4108</v>
      </c>
      <c r="C2842" s="56" t="s">
        <v>1040</v>
      </c>
      <c r="D2842" s="57" t="s">
        <v>6229</v>
      </c>
      <c r="E2842" s="58" t="s">
        <v>6228</v>
      </c>
    </row>
    <row r="2843" spans="1:5" x14ac:dyDescent="0.25">
      <c r="A2843" s="54" t="s">
        <v>6230</v>
      </c>
      <c r="B2843" s="55" t="s">
        <v>4108</v>
      </c>
      <c r="C2843" s="56" t="s">
        <v>1040</v>
      </c>
      <c r="D2843" s="57" t="s">
        <v>6231</v>
      </c>
      <c r="E2843" s="58" t="s">
        <v>6230</v>
      </c>
    </row>
    <row r="2844" spans="1:5" x14ac:dyDescent="0.25">
      <c r="A2844" s="54" t="s">
        <v>6232</v>
      </c>
      <c r="B2844" s="55" t="s">
        <v>4108</v>
      </c>
      <c r="C2844" s="56" t="s">
        <v>1040</v>
      </c>
      <c r="D2844" s="57" t="s">
        <v>6233</v>
      </c>
      <c r="E2844" s="58" t="s">
        <v>6232</v>
      </c>
    </row>
    <row r="2845" spans="1:5" ht="24" x14ac:dyDescent="0.25">
      <c r="A2845" s="54" t="s">
        <v>6234</v>
      </c>
      <c r="B2845" s="55" t="s">
        <v>4108</v>
      </c>
      <c r="C2845" s="56" t="s">
        <v>1040</v>
      </c>
      <c r="D2845" s="57" t="s">
        <v>6235</v>
      </c>
      <c r="E2845" s="58" t="s">
        <v>6234</v>
      </c>
    </row>
    <row r="2846" spans="1:5" x14ac:dyDescent="0.25">
      <c r="A2846" s="54" t="s">
        <v>6236</v>
      </c>
      <c r="B2846" s="55" t="s">
        <v>4108</v>
      </c>
      <c r="C2846" s="56" t="s">
        <v>1040</v>
      </c>
      <c r="D2846" s="57" t="s">
        <v>6237</v>
      </c>
      <c r="E2846" s="58" t="s">
        <v>6236</v>
      </c>
    </row>
    <row r="2847" spans="1:5" x14ac:dyDescent="0.25">
      <c r="A2847" s="61" t="s">
        <v>6238</v>
      </c>
      <c r="B2847" s="62" t="s">
        <v>4108</v>
      </c>
      <c r="C2847" s="63" t="s">
        <v>1037</v>
      </c>
      <c r="D2847" s="52" t="s">
        <v>6239</v>
      </c>
      <c r="E2847" s="64" t="s">
        <v>6238</v>
      </c>
    </row>
    <row r="2848" spans="1:5" x14ac:dyDescent="0.25">
      <c r="A2848" s="54" t="s">
        <v>6240</v>
      </c>
      <c r="B2848" s="55" t="s">
        <v>4108</v>
      </c>
      <c r="C2848" s="56" t="s">
        <v>1040</v>
      </c>
      <c r="D2848" s="57" t="s">
        <v>6241</v>
      </c>
      <c r="E2848" s="58" t="s">
        <v>6240</v>
      </c>
    </row>
    <row r="2849" spans="1:5" x14ac:dyDescent="0.25">
      <c r="A2849" s="54" t="s">
        <v>6242</v>
      </c>
      <c r="B2849" s="55" t="s">
        <v>4108</v>
      </c>
      <c r="C2849" s="56" t="s">
        <v>1040</v>
      </c>
      <c r="D2849" s="57" t="s">
        <v>6243</v>
      </c>
      <c r="E2849" s="58" t="s">
        <v>6242</v>
      </c>
    </row>
    <row r="2850" spans="1:5" x14ac:dyDescent="0.25">
      <c r="A2850" s="54" t="s">
        <v>6244</v>
      </c>
      <c r="B2850" s="55" t="s">
        <v>4108</v>
      </c>
      <c r="C2850" s="56" t="s">
        <v>1040</v>
      </c>
      <c r="D2850" s="57" t="s">
        <v>6245</v>
      </c>
      <c r="E2850" s="58" t="s">
        <v>6244</v>
      </c>
    </row>
    <row r="2851" spans="1:5" x14ac:dyDescent="0.25">
      <c r="A2851" s="54" t="s">
        <v>6246</v>
      </c>
      <c r="B2851" s="55" t="s">
        <v>4108</v>
      </c>
      <c r="C2851" s="56" t="s">
        <v>1040</v>
      </c>
      <c r="D2851" s="57" t="s">
        <v>6247</v>
      </c>
      <c r="E2851" s="58" t="s">
        <v>6246</v>
      </c>
    </row>
    <row r="2852" spans="1:5" x14ac:dyDescent="0.25">
      <c r="A2852" s="54" t="s">
        <v>6248</v>
      </c>
      <c r="B2852" s="55" t="s">
        <v>4108</v>
      </c>
      <c r="C2852" s="56" t="s">
        <v>1040</v>
      </c>
      <c r="D2852" s="57" t="s">
        <v>6249</v>
      </c>
      <c r="E2852" s="58" t="s">
        <v>6248</v>
      </c>
    </row>
    <row r="2853" spans="1:5" x14ac:dyDescent="0.25">
      <c r="A2853" s="54" t="s">
        <v>6250</v>
      </c>
      <c r="B2853" s="55" t="s">
        <v>4108</v>
      </c>
      <c r="C2853" s="56" t="s">
        <v>1040</v>
      </c>
      <c r="D2853" s="57" t="s">
        <v>6251</v>
      </c>
      <c r="E2853" s="58" t="s">
        <v>6250</v>
      </c>
    </row>
    <row r="2854" spans="1:5" x14ac:dyDescent="0.25">
      <c r="A2854" s="54" t="s">
        <v>6252</v>
      </c>
      <c r="B2854" s="55" t="s">
        <v>4108</v>
      </c>
      <c r="C2854" s="56" t="s">
        <v>1040</v>
      </c>
      <c r="D2854" s="57" t="s">
        <v>6253</v>
      </c>
      <c r="E2854" s="58" t="s">
        <v>6252</v>
      </c>
    </row>
    <row r="2855" spans="1:5" x14ac:dyDescent="0.25">
      <c r="A2855" s="54" t="s">
        <v>6254</v>
      </c>
      <c r="B2855" s="55" t="s">
        <v>4108</v>
      </c>
      <c r="C2855" s="56" t="s">
        <v>1040</v>
      </c>
      <c r="D2855" s="57" t="s">
        <v>6255</v>
      </c>
      <c r="E2855" s="58" t="s">
        <v>6254</v>
      </c>
    </row>
    <row r="2856" spans="1:5" ht="24" x14ac:dyDescent="0.25">
      <c r="A2856" s="54" t="s">
        <v>6256</v>
      </c>
      <c r="B2856" s="55" t="s">
        <v>4108</v>
      </c>
      <c r="C2856" s="56" t="s">
        <v>1040</v>
      </c>
      <c r="D2856" s="57" t="s">
        <v>6257</v>
      </c>
      <c r="E2856" s="58" t="s">
        <v>6256</v>
      </c>
    </row>
    <row r="2857" spans="1:5" x14ac:dyDescent="0.25">
      <c r="A2857" s="54" t="s">
        <v>6258</v>
      </c>
      <c r="B2857" s="55" t="s">
        <v>4108</v>
      </c>
      <c r="C2857" s="56" t="s">
        <v>1040</v>
      </c>
      <c r="D2857" s="57" t="s">
        <v>6259</v>
      </c>
      <c r="E2857" s="58" t="s">
        <v>6258</v>
      </c>
    </row>
    <row r="2858" spans="1:5" x14ac:dyDescent="0.25">
      <c r="A2858" s="54" t="s">
        <v>6260</v>
      </c>
      <c r="B2858" s="55" t="s">
        <v>4108</v>
      </c>
      <c r="C2858" s="56" t="s">
        <v>1040</v>
      </c>
      <c r="D2858" s="57" t="s">
        <v>6261</v>
      </c>
      <c r="E2858" s="58" t="s">
        <v>6260</v>
      </c>
    </row>
    <row r="2859" spans="1:5" ht="24" x14ac:dyDescent="0.25">
      <c r="A2859" s="54" t="s">
        <v>6262</v>
      </c>
      <c r="B2859" s="55" t="s">
        <v>4108</v>
      </c>
      <c r="C2859" s="56" t="s">
        <v>1040</v>
      </c>
      <c r="D2859" s="57" t="s">
        <v>6263</v>
      </c>
      <c r="E2859" s="58" t="s">
        <v>6262</v>
      </c>
    </row>
    <row r="2860" spans="1:5" x14ac:dyDescent="0.25">
      <c r="A2860" s="54" t="s">
        <v>6264</v>
      </c>
      <c r="B2860" s="55" t="s">
        <v>4108</v>
      </c>
      <c r="C2860" s="56" t="s">
        <v>1040</v>
      </c>
      <c r="D2860" s="57" t="s">
        <v>6265</v>
      </c>
      <c r="E2860" s="58" t="s">
        <v>6264</v>
      </c>
    </row>
    <row r="2861" spans="1:5" x14ac:dyDescent="0.25">
      <c r="A2861" s="54" t="s">
        <v>6266</v>
      </c>
      <c r="B2861" s="55" t="s">
        <v>4108</v>
      </c>
      <c r="C2861" s="56" t="s">
        <v>1040</v>
      </c>
      <c r="D2861" s="57" t="s">
        <v>6267</v>
      </c>
      <c r="E2861" s="58" t="s">
        <v>6266</v>
      </c>
    </row>
    <row r="2862" spans="1:5" x14ac:dyDescent="0.25">
      <c r="A2862" s="54" t="s">
        <v>6268</v>
      </c>
      <c r="B2862" s="55" t="s">
        <v>4108</v>
      </c>
      <c r="C2862" s="56" t="s">
        <v>1040</v>
      </c>
      <c r="D2862" s="57" t="s">
        <v>6269</v>
      </c>
      <c r="E2862" s="58" t="s">
        <v>6268</v>
      </c>
    </row>
    <row r="2863" spans="1:5" x14ac:dyDescent="0.25">
      <c r="A2863" s="54" t="s">
        <v>6270</v>
      </c>
      <c r="B2863" s="55" t="s">
        <v>4108</v>
      </c>
      <c r="C2863" s="56" t="s">
        <v>1040</v>
      </c>
      <c r="D2863" s="57" t="s">
        <v>6271</v>
      </c>
      <c r="E2863" s="58" t="s">
        <v>6270</v>
      </c>
    </row>
    <row r="2864" spans="1:5" x14ac:dyDescent="0.25">
      <c r="A2864" s="54" t="s">
        <v>6272</v>
      </c>
      <c r="B2864" s="55" t="s">
        <v>4108</v>
      </c>
      <c r="C2864" s="56" t="s">
        <v>1040</v>
      </c>
      <c r="D2864" s="57" t="s">
        <v>6273</v>
      </c>
      <c r="E2864" s="58" t="s">
        <v>6272</v>
      </c>
    </row>
    <row r="2865" spans="1:5" x14ac:dyDescent="0.25">
      <c r="A2865" s="54" t="s">
        <v>6274</v>
      </c>
      <c r="B2865" s="55" t="s">
        <v>4108</v>
      </c>
      <c r="C2865" s="56" t="s">
        <v>1040</v>
      </c>
      <c r="D2865" s="57" t="s">
        <v>6275</v>
      </c>
      <c r="E2865" s="58" t="s">
        <v>6274</v>
      </c>
    </row>
    <row r="2866" spans="1:5" x14ac:dyDescent="0.25">
      <c r="A2866" s="54" t="s">
        <v>6276</v>
      </c>
      <c r="B2866" s="55" t="s">
        <v>4108</v>
      </c>
      <c r="C2866" s="56" t="s">
        <v>1040</v>
      </c>
      <c r="D2866" s="57" t="s">
        <v>6277</v>
      </c>
      <c r="E2866" s="58" t="s">
        <v>6276</v>
      </c>
    </row>
    <row r="2867" spans="1:5" x14ac:dyDescent="0.25">
      <c r="A2867" s="54" t="s">
        <v>6278</v>
      </c>
      <c r="B2867" s="55" t="s">
        <v>4108</v>
      </c>
      <c r="C2867" s="56" t="s">
        <v>1040</v>
      </c>
      <c r="D2867" s="57" t="s">
        <v>6279</v>
      </c>
      <c r="E2867" s="58" t="s">
        <v>6278</v>
      </c>
    </row>
    <row r="2868" spans="1:5" x14ac:dyDescent="0.25">
      <c r="A2868" s="61" t="s">
        <v>6280</v>
      </c>
      <c r="B2868" s="62" t="s">
        <v>4108</v>
      </c>
      <c r="C2868" s="63" t="s">
        <v>1037</v>
      </c>
      <c r="D2868" s="52" t="s">
        <v>6281</v>
      </c>
      <c r="E2868" s="64" t="s">
        <v>6280</v>
      </c>
    </row>
    <row r="2869" spans="1:5" x14ac:dyDescent="0.25">
      <c r="A2869" s="54" t="s">
        <v>6282</v>
      </c>
      <c r="B2869" s="55" t="s">
        <v>4108</v>
      </c>
      <c r="C2869" s="56" t="s">
        <v>1040</v>
      </c>
      <c r="D2869" s="57" t="s">
        <v>6283</v>
      </c>
      <c r="E2869" s="58" t="s">
        <v>6282</v>
      </c>
    </row>
    <row r="2870" spans="1:5" x14ac:dyDescent="0.25">
      <c r="A2870" s="54" t="s">
        <v>6284</v>
      </c>
      <c r="B2870" s="55" t="s">
        <v>4108</v>
      </c>
      <c r="C2870" s="56" t="s">
        <v>1040</v>
      </c>
      <c r="D2870" s="57" t="s">
        <v>6285</v>
      </c>
      <c r="E2870" s="58" t="s">
        <v>6284</v>
      </c>
    </row>
    <row r="2871" spans="1:5" x14ac:dyDescent="0.25">
      <c r="A2871" s="54" t="s">
        <v>6286</v>
      </c>
      <c r="B2871" s="55" t="s">
        <v>4108</v>
      </c>
      <c r="C2871" s="56" t="s">
        <v>1040</v>
      </c>
      <c r="D2871" s="57" t="s">
        <v>6287</v>
      </c>
      <c r="E2871" s="58" t="s">
        <v>6286</v>
      </c>
    </row>
    <row r="2872" spans="1:5" x14ac:dyDescent="0.25">
      <c r="A2872" s="61" t="s">
        <v>6288</v>
      </c>
      <c r="B2872" s="62" t="s">
        <v>4108</v>
      </c>
      <c r="C2872" s="63" t="s">
        <v>1037</v>
      </c>
      <c r="D2872" s="52" t="s">
        <v>6289</v>
      </c>
      <c r="E2872" s="64" t="s">
        <v>6288</v>
      </c>
    </row>
    <row r="2873" spans="1:5" x14ac:dyDescent="0.25">
      <c r="A2873" s="54" t="s">
        <v>6290</v>
      </c>
      <c r="B2873" s="55" t="s">
        <v>4108</v>
      </c>
      <c r="C2873" s="56" t="s">
        <v>1040</v>
      </c>
      <c r="D2873" s="57" t="s">
        <v>6289</v>
      </c>
      <c r="E2873" s="58" t="s">
        <v>6290</v>
      </c>
    </row>
    <row r="2874" spans="1:5" x14ac:dyDescent="0.25">
      <c r="A2874" s="44" t="s">
        <v>6291</v>
      </c>
      <c r="B2874" s="45" t="s">
        <v>4108</v>
      </c>
      <c r="C2874" s="46" t="s">
        <v>1034</v>
      </c>
      <c r="D2874" s="47" t="s">
        <v>6292</v>
      </c>
      <c r="E2874" s="48" t="s">
        <v>6291</v>
      </c>
    </row>
    <row r="2875" spans="1:5" x14ac:dyDescent="0.25">
      <c r="A2875" s="49" t="s">
        <v>6293</v>
      </c>
      <c r="B2875" s="50" t="s">
        <v>4108</v>
      </c>
      <c r="C2875" s="51" t="s">
        <v>1037</v>
      </c>
      <c r="D2875" s="52" t="s">
        <v>6292</v>
      </c>
      <c r="E2875" s="53" t="s">
        <v>6293</v>
      </c>
    </row>
    <row r="2876" spans="1:5" x14ac:dyDescent="0.25">
      <c r="A2876" s="54" t="s">
        <v>6294</v>
      </c>
      <c r="B2876" s="55" t="s">
        <v>4108</v>
      </c>
      <c r="C2876" s="56" t="s">
        <v>1040</v>
      </c>
      <c r="D2876" s="57" t="s">
        <v>6292</v>
      </c>
      <c r="E2876" s="58" t="s">
        <v>6294</v>
      </c>
    </row>
    <row r="2877" spans="1:5" x14ac:dyDescent="0.25">
      <c r="A2877" s="44" t="s">
        <v>6295</v>
      </c>
      <c r="B2877" s="45" t="s">
        <v>4108</v>
      </c>
      <c r="C2877" s="46" t="s">
        <v>1034</v>
      </c>
      <c r="D2877" s="47" t="s">
        <v>6296</v>
      </c>
      <c r="E2877" s="48" t="s">
        <v>6295</v>
      </c>
    </row>
    <row r="2878" spans="1:5" x14ac:dyDescent="0.25">
      <c r="A2878" s="49" t="s">
        <v>6297</v>
      </c>
      <c r="B2878" s="50" t="s">
        <v>4108</v>
      </c>
      <c r="C2878" s="51" t="s">
        <v>1037</v>
      </c>
      <c r="D2878" s="52" t="s">
        <v>6298</v>
      </c>
      <c r="E2878" s="53" t="s">
        <v>6297</v>
      </c>
    </row>
    <row r="2879" spans="1:5" x14ac:dyDescent="0.25">
      <c r="A2879" s="54" t="s">
        <v>6299</v>
      </c>
      <c r="B2879" s="55" t="s">
        <v>4108</v>
      </c>
      <c r="C2879" s="56" t="s">
        <v>1040</v>
      </c>
      <c r="D2879" s="57" t="s">
        <v>6298</v>
      </c>
      <c r="E2879" s="58" t="s">
        <v>6299</v>
      </c>
    </row>
    <row r="2880" spans="1:5" x14ac:dyDescent="0.25">
      <c r="A2880" s="49" t="s">
        <v>6300</v>
      </c>
      <c r="B2880" s="50" t="s">
        <v>4108</v>
      </c>
      <c r="C2880" s="51" t="s">
        <v>1037</v>
      </c>
      <c r="D2880" s="52" t="s">
        <v>6301</v>
      </c>
      <c r="E2880" s="53" t="s">
        <v>6300</v>
      </c>
    </row>
    <row r="2881" spans="1:5" x14ac:dyDescent="0.25">
      <c r="A2881" s="54" t="s">
        <v>6302</v>
      </c>
      <c r="B2881" s="55" t="s">
        <v>4108</v>
      </c>
      <c r="C2881" s="56" t="s">
        <v>1040</v>
      </c>
      <c r="D2881" s="57" t="s">
        <v>6301</v>
      </c>
      <c r="E2881" s="58" t="s">
        <v>6302</v>
      </c>
    </row>
    <row r="2882" spans="1:5" x14ac:dyDescent="0.25">
      <c r="A2882" s="49" t="s">
        <v>6303</v>
      </c>
      <c r="B2882" s="50" t="s">
        <v>4108</v>
      </c>
      <c r="C2882" s="51" t="s">
        <v>1037</v>
      </c>
      <c r="D2882" s="52" t="s">
        <v>6304</v>
      </c>
      <c r="E2882" s="53" t="s">
        <v>6303</v>
      </c>
    </row>
    <row r="2883" spans="1:5" x14ac:dyDescent="0.25">
      <c r="A2883" s="54" t="s">
        <v>6305</v>
      </c>
      <c r="B2883" s="55" t="s">
        <v>4108</v>
      </c>
      <c r="C2883" s="56" t="s">
        <v>1040</v>
      </c>
      <c r="D2883" s="57" t="s">
        <v>6304</v>
      </c>
      <c r="E2883" s="58" t="s">
        <v>6305</v>
      </c>
    </row>
    <row r="2884" spans="1:5" x14ac:dyDescent="0.25">
      <c r="A2884" s="49" t="s">
        <v>6306</v>
      </c>
      <c r="B2884" s="50" t="s">
        <v>4108</v>
      </c>
      <c r="C2884" s="51" t="s">
        <v>1037</v>
      </c>
      <c r="D2884" s="52" t="s">
        <v>6307</v>
      </c>
      <c r="E2884" s="53" t="s">
        <v>6306</v>
      </c>
    </row>
    <row r="2885" spans="1:5" x14ac:dyDescent="0.25">
      <c r="A2885" s="54" t="s">
        <v>6308</v>
      </c>
      <c r="B2885" s="55" t="s">
        <v>4108</v>
      </c>
      <c r="C2885" s="56" t="s">
        <v>1040</v>
      </c>
      <c r="D2885" s="57" t="s">
        <v>6307</v>
      </c>
      <c r="E2885" s="58" t="s">
        <v>6308</v>
      </c>
    </row>
    <row r="2886" spans="1:5" x14ac:dyDescent="0.25">
      <c r="A2886" s="44" t="s">
        <v>6309</v>
      </c>
      <c r="B2886" s="45" t="s">
        <v>4108</v>
      </c>
      <c r="C2886" s="46" t="s">
        <v>1034</v>
      </c>
      <c r="D2886" s="47" t="s">
        <v>6310</v>
      </c>
      <c r="E2886" s="48" t="s">
        <v>6309</v>
      </c>
    </row>
    <row r="2887" spans="1:5" x14ac:dyDescent="0.25">
      <c r="A2887" s="49" t="s">
        <v>6311</v>
      </c>
      <c r="B2887" s="50" t="s">
        <v>4108</v>
      </c>
      <c r="C2887" s="51" t="s">
        <v>1037</v>
      </c>
      <c r="D2887" s="52" t="s">
        <v>6310</v>
      </c>
      <c r="E2887" s="53" t="s">
        <v>6311</v>
      </c>
    </row>
    <row r="2888" spans="1:5" x14ac:dyDescent="0.25">
      <c r="A2888" s="54" t="s">
        <v>6312</v>
      </c>
      <c r="B2888" s="55" t="s">
        <v>4108</v>
      </c>
      <c r="C2888" s="56" t="s">
        <v>1040</v>
      </c>
      <c r="D2888" s="57" t="s">
        <v>6310</v>
      </c>
      <c r="E2888" s="58" t="s">
        <v>6312</v>
      </c>
    </row>
    <row r="2889" spans="1:5" x14ac:dyDescent="0.25">
      <c r="A2889" s="44" t="s">
        <v>6313</v>
      </c>
      <c r="B2889" s="45" t="s">
        <v>4108</v>
      </c>
      <c r="C2889" s="46" t="s">
        <v>1034</v>
      </c>
      <c r="D2889" s="47" t="s">
        <v>6314</v>
      </c>
      <c r="E2889" s="48" t="s">
        <v>6313</v>
      </c>
    </row>
    <row r="2890" spans="1:5" x14ac:dyDescent="0.25">
      <c r="A2890" s="49" t="s">
        <v>6315</v>
      </c>
      <c r="B2890" s="50" t="s">
        <v>4108</v>
      </c>
      <c r="C2890" s="51" t="s">
        <v>1037</v>
      </c>
      <c r="D2890" s="52" t="s">
        <v>6316</v>
      </c>
      <c r="E2890" s="53" t="s">
        <v>6315</v>
      </c>
    </row>
    <row r="2891" spans="1:5" x14ac:dyDescent="0.25">
      <c r="A2891" s="54" t="s">
        <v>6317</v>
      </c>
      <c r="B2891" s="55" t="s">
        <v>4108</v>
      </c>
      <c r="C2891" s="56" t="s">
        <v>1040</v>
      </c>
      <c r="D2891" s="57" t="s">
        <v>6316</v>
      </c>
      <c r="E2891" s="58" t="s">
        <v>6317</v>
      </c>
    </row>
    <row r="2892" spans="1:5" x14ac:dyDescent="0.25">
      <c r="A2892" s="49" t="s">
        <v>6318</v>
      </c>
      <c r="B2892" s="50" t="s">
        <v>4108</v>
      </c>
      <c r="C2892" s="51" t="s">
        <v>1037</v>
      </c>
      <c r="D2892" s="52" t="s">
        <v>6319</v>
      </c>
      <c r="E2892" s="53" t="s">
        <v>6318</v>
      </c>
    </row>
    <row r="2893" spans="1:5" x14ac:dyDescent="0.25">
      <c r="A2893" s="54" t="s">
        <v>6320</v>
      </c>
      <c r="B2893" s="55" t="s">
        <v>4108</v>
      </c>
      <c r="C2893" s="56" t="s">
        <v>1040</v>
      </c>
      <c r="D2893" s="57" t="s">
        <v>6319</v>
      </c>
      <c r="E2893" s="58" t="s">
        <v>6320</v>
      </c>
    </row>
    <row r="2894" spans="1:5" x14ac:dyDescent="0.25">
      <c r="A2894" s="44" t="s">
        <v>6321</v>
      </c>
      <c r="B2894" s="45" t="s">
        <v>4108</v>
      </c>
      <c r="C2894" s="46" t="s">
        <v>1034</v>
      </c>
      <c r="D2894" s="47" t="s">
        <v>6322</v>
      </c>
      <c r="E2894" s="48" t="s">
        <v>6321</v>
      </c>
    </row>
    <row r="2895" spans="1:5" x14ac:dyDescent="0.25">
      <c r="A2895" s="49" t="s">
        <v>6323</v>
      </c>
      <c r="B2895" s="50" t="s">
        <v>4108</v>
      </c>
      <c r="C2895" s="51" t="s">
        <v>1037</v>
      </c>
      <c r="D2895" s="52" t="s">
        <v>6324</v>
      </c>
      <c r="E2895" s="53" t="s">
        <v>6323</v>
      </c>
    </row>
    <row r="2896" spans="1:5" x14ac:dyDescent="0.25">
      <c r="A2896" s="54" t="s">
        <v>6325</v>
      </c>
      <c r="B2896" s="55" t="s">
        <v>4108</v>
      </c>
      <c r="C2896" s="56" t="s">
        <v>1040</v>
      </c>
      <c r="D2896" s="57" t="s">
        <v>6326</v>
      </c>
      <c r="E2896" s="58" t="s">
        <v>6325</v>
      </c>
    </row>
    <row r="2897" spans="1:5" x14ac:dyDescent="0.25">
      <c r="A2897" s="54" t="s">
        <v>6327</v>
      </c>
      <c r="B2897" s="55" t="s">
        <v>4108</v>
      </c>
      <c r="C2897" s="56" t="s">
        <v>1040</v>
      </c>
      <c r="D2897" s="57" t="s">
        <v>6328</v>
      </c>
      <c r="E2897" s="58" t="s">
        <v>6327</v>
      </c>
    </row>
    <row r="2898" spans="1:5" x14ac:dyDescent="0.25">
      <c r="A2898" s="54" t="s">
        <v>6329</v>
      </c>
      <c r="B2898" s="55" t="s">
        <v>4108</v>
      </c>
      <c r="C2898" s="56" t="s">
        <v>1040</v>
      </c>
      <c r="D2898" s="57" t="s">
        <v>6330</v>
      </c>
      <c r="E2898" s="58" t="s">
        <v>6329</v>
      </c>
    </row>
    <row r="2899" spans="1:5" x14ac:dyDescent="0.25">
      <c r="A2899" s="54" t="s">
        <v>6331</v>
      </c>
      <c r="B2899" s="55" t="s">
        <v>4108</v>
      </c>
      <c r="C2899" s="56" t="s">
        <v>1040</v>
      </c>
      <c r="D2899" s="57" t="s">
        <v>6332</v>
      </c>
      <c r="E2899" s="58" t="s">
        <v>6331</v>
      </c>
    </row>
    <row r="2900" spans="1:5" x14ac:dyDescent="0.25">
      <c r="A2900" s="54" t="s">
        <v>6333</v>
      </c>
      <c r="B2900" s="55" t="s">
        <v>4108</v>
      </c>
      <c r="C2900" s="56" t="s">
        <v>1040</v>
      </c>
      <c r="D2900" s="57" t="s">
        <v>6334</v>
      </c>
      <c r="E2900" s="58" t="s">
        <v>6333</v>
      </c>
    </row>
    <row r="2901" spans="1:5" x14ac:dyDescent="0.25">
      <c r="A2901" s="54" t="s">
        <v>6335</v>
      </c>
      <c r="B2901" s="55" t="s">
        <v>4108</v>
      </c>
      <c r="C2901" s="56" t="s">
        <v>1040</v>
      </c>
      <c r="D2901" s="57" t="s">
        <v>6336</v>
      </c>
      <c r="E2901" s="58" t="s">
        <v>6335</v>
      </c>
    </row>
    <row r="2902" spans="1:5" x14ac:dyDescent="0.25">
      <c r="A2902" s="54" t="s">
        <v>6337</v>
      </c>
      <c r="B2902" s="55" t="s">
        <v>4108</v>
      </c>
      <c r="C2902" s="56" t="s">
        <v>1040</v>
      </c>
      <c r="D2902" s="57" t="s">
        <v>6338</v>
      </c>
      <c r="E2902" s="58" t="s">
        <v>6337</v>
      </c>
    </row>
    <row r="2903" spans="1:5" x14ac:dyDescent="0.25">
      <c r="A2903" s="54" t="s">
        <v>6339</v>
      </c>
      <c r="B2903" s="55" t="s">
        <v>4108</v>
      </c>
      <c r="C2903" s="56" t="s">
        <v>1040</v>
      </c>
      <c r="D2903" s="57" t="s">
        <v>6340</v>
      </c>
      <c r="E2903" s="58" t="s">
        <v>6339</v>
      </c>
    </row>
    <row r="2904" spans="1:5" x14ac:dyDescent="0.25">
      <c r="A2904" s="54" t="s">
        <v>6341</v>
      </c>
      <c r="B2904" s="55" t="s">
        <v>4108</v>
      </c>
      <c r="C2904" s="56" t="s">
        <v>1040</v>
      </c>
      <c r="D2904" s="57" t="s">
        <v>6342</v>
      </c>
      <c r="E2904" s="58" t="s">
        <v>6341</v>
      </c>
    </row>
    <row r="2905" spans="1:5" x14ac:dyDescent="0.25">
      <c r="A2905" s="54" t="s">
        <v>6343</v>
      </c>
      <c r="B2905" s="55" t="s">
        <v>4108</v>
      </c>
      <c r="C2905" s="56" t="s">
        <v>1040</v>
      </c>
      <c r="D2905" s="57" t="s">
        <v>6344</v>
      </c>
      <c r="E2905" s="58" t="s">
        <v>6343</v>
      </c>
    </row>
    <row r="2906" spans="1:5" x14ac:dyDescent="0.25">
      <c r="A2906" s="54" t="s">
        <v>6345</v>
      </c>
      <c r="B2906" s="55" t="s">
        <v>4108</v>
      </c>
      <c r="C2906" s="56" t="s">
        <v>1040</v>
      </c>
      <c r="D2906" s="57" t="s">
        <v>6346</v>
      </c>
      <c r="E2906" s="58" t="s">
        <v>6345</v>
      </c>
    </row>
    <row r="2907" spans="1:5" ht="24" x14ac:dyDescent="0.25">
      <c r="A2907" s="54" t="s">
        <v>6347</v>
      </c>
      <c r="B2907" s="55" t="s">
        <v>4108</v>
      </c>
      <c r="C2907" s="56" t="s">
        <v>1040</v>
      </c>
      <c r="D2907" s="57" t="s">
        <v>6348</v>
      </c>
      <c r="E2907" s="58" t="s">
        <v>6347</v>
      </c>
    </row>
    <row r="2908" spans="1:5" x14ac:dyDescent="0.25">
      <c r="A2908" s="54" t="s">
        <v>6349</v>
      </c>
      <c r="B2908" s="55" t="s">
        <v>4108</v>
      </c>
      <c r="C2908" s="56" t="s">
        <v>1040</v>
      </c>
      <c r="D2908" s="57" t="s">
        <v>6350</v>
      </c>
      <c r="E2908" s="58" t="s">
        <v>6349</v>
      </c>
    </row>
    <row r="2909" spans="1:5" x14ac:dyDescent="0.25">
      <c r="A2909" s="49" t="s">
        <v>6351</v>
      </c>
      <c r="B2909" s="50" t="s">
        <v>4108</v>
      </c>
      <c r="C2909" s="51" t="s">
        <v>1037</v>
      </c>
      <c r="D2909" s="52" t="s">
        <v>6352</v>
      </c>
      <c r="E2909" s="53" t="s">
        <v>6351</v>
      </c>
    </row>
    <row r="2910" spans="1:5" x14ac:dyDescent="0.25">
      <c r="A2910" s="54" t="s">
        <v>6353</v>
      </c>
      <c r="B2910" s="55" t="s">
        <v>4108</v>
      </c>
      <c r="C2910" s="56" t="s">
        <v>1040</v>
      </c>
      <c r="D2910" s="57" t="s">
        <v>6354</v>
      </c>
      <c r="E2910" s="58" t="s">
        <v>6353</v>
      </c>
    </row>
    <row r="2911" spans="1:5" x14ac:dyDescent="0.25">
      <c r="A2911" s="54" t="s">
        <v>6355</v>
      </c>
      <c r="B2911" s="55" t="s">
        <v>4108</v>
      </c>
      <c r="C2911" s="56" t="s">
        <v>1040</v>
      </c>
      <c r="D2911" s="57" t="s">
        <v>6356</v>
      </c>
      <c r="E2911" s="58" t="s">
        <v>6355</v>
      </c>
    </row>
    <row r="2912" spans="1:5" x14ac:dyDescent="0.25">
      <c r="A2912" s="54" t="s">
        <v>6357</v>
      </c>
      <c r="B2912" s="55" t="s">
        <v>4108</v>
      </c>
      <c r="C2912" s="56" t="s">
        <v>1040</v>
      </c>
      <c r="D2912" s="57" t="s">
        <v>6358</v>
      </c>
      <c r="E2912" s="58" t="s">
        <v>6357</v>
      </c>
    </row>
    <row r="2913" spans="1:5" x14ac:dyDescent="0.25">
      <c r="A2913" s="54" t="s">
        <v>6359</v>
      </c>
      <c r="B2913" s="55" t="s">
        <v>4108</v>
      </c>
      <c r="C2913" s="56" t="s">
        <v>1040</v>
      </c>
      <c r="D2913" s="57" t="s">
        <v>6360</v>
      </c>
      <c r="E2913" s="58" t="s">
        <v>6359</v>
      </c>
    </row>
    <row r="2914" spans="1:5" x14ac:dyDescent="0.25">
      <c r="A2914" s="54" t="s">
        <v>6361</v>
      </c>
      <c r="B2914" s="55" t="s">
        <v>4108</v>
      </c>
      <c r="C2914" s="56" t="s">
        <v>1040</v>
      </c>
      <c r="D2914" s="57" t="s">
        <v>6362</v>
      </c>
      <c r="E2914" s="58" t="s">
        <v>6361</v>
      </c>
    </row>
    <row r="2915" spans="1:5" x14ac:dyDescent="0.25">
      <c r="A2915" s="54" t="s">
        <v>6363</v>
      </c>
      <c r="B2915" s="55" t="s">
        <v>4108</v>
      </c>
      <c r="C2915" s="56" t="s">
        <v>1040</v>
      </c>
      <c r="D2915" s="57" t="s">
        <v>6364</v>
      </c>
      <c r="E2915" s="58" t="s">
        <v>6363</v>
      </c>
    </row>
    <row r="2916" spans="1:5" x14ac:dyDescent="0.25">
      <c r="A2916" s="54" t="s">
        <v>6365</v>
      </c>
      <c r="B2916" s="55" t="s">
        <v>4108</v>
      </c>
      <c r="C2916" s="56" t="s">
        <v>1040</v>
      </c>
      <c r="D2916" s="57" t="s">
        <v>6366</v>
      </c>
      <c r="E2916" s="58" t="s">
        <v>6365</v>
      </c>
    </row>
    <row r="2917" spans="1:5" x14ac:dyDescent="0.25">
      <c r="A2917" s="54" t="s">
        <v>6367</v>
      </c>
      <c r="B2917" s="55" t="s">
        <v>4108</v>
      </c>
      <c r="C2917" s="56" t="s">
        <v>1040</v>
      </c>
      <c r="D2917" s="57" t="s">
        <v>6368</v>
      </c>
      <c r="E2917" s="58" t="s">
        <v>6367</v>
      </c>
    </row>
    <row r="2918" spans="1:5" ht="24" x14ac:dyDescent="0.25">
      <c r="A2918" s="54" t="s">
        <v>6369</v>
      </c>
      <c r="B2918" s="55" t="s">
        <v>4108</v>
      </c>
      <c r="C2918" s="56" t="s">
        <v>1040</v>
      </c>
      <c r="D2918" s="57" t="s">
        <v>6370</v>
      </c>
      <c r="E2918" s="58" t="s">
        <v>6369</v>
      </c>
    </row>
    <row r="2919" spans="1:5" x14ac:dyDescent="0.25">
      <c r="A2919" s="54" t="s">
        <v>6371</v>
      </c>
      <c r="B2919" s="55" t="s">
        <v>4108</v>
      </c>
      <c r="C2919" s="56" t="s">
        <v>1040</v>
      </c>
      <c r="D2919" s="57" t="s">
        <v>6372</v>
      </c>
      <c r="E2919" s="58" t="s">
        <v>6371</v>
      </c>
    </row>
    <row r="2920" spans="1:5" x14ac:dyDescent="0.25">
      <c r="A2920" s="54" t="s">
        <v>6373</v>
      </c>
      <c r="B2920" s="55" t="s">
        <v>4108</v>
      </c>
      <c r="C2920" s="56" t="s">
        <v>1040</v>
      </c>
      <c r="D2920" s="57" t="s">
        <v>6374</v>
      </c>
      <c r="E2920" s="58" t="s">
        <v>6373</v>
      </c>
    </row>
    <row r="2921" spans="1:5" ht="24" x14ac:dyDescent="0.25">
      <c r="A2921" s="54" t="s">
        <v>6375</v>
      </c>
      <c r="B2921" s="55" t="s">
        <v>4108</v>
      </c>
      <c r="C2921" s="56" t="s">
        <v>1040</v>
      </c>
      <c r="D2921" s="57" t="s">
        <v>6376</v>
      </c>
      <c r="E2921" s="58" t="s">
        <v>6375</v>
      </c>
    </row>
    <row r="2922" spans="1:5" x14ac:dyDescent="0.25">
      <c r="A2922" s="54" t="s">
        <v>6377</v>
      </c>
      <c r="B2922" s="55" t="s">
        <v>4108</v>
      </c>
      <c r="C2922" s="56" t="s">
        <v>1040</v>
      </c>
      <c r="D2922" s="57" t="s">
        <v>6378</v>
      </c>
      <c r="E2922" s="58" t="s">
        <v>6377</v>
      </c>
    </row>
    <row r="2923" spans="1:5" x14ac:dyDescent="0.25">
      <c r="A2923" s="54" t="s">
        <v>6379</v>
      </c>
      <c r="B2923" s="55" t="s">
        <v>4108</v>
      </c>
      <c r="C2923" s="56" t="s">
        <v>1040</v>
      </c>
      <c r="D2923" s="57" t="s">
        <v>6380</v>
      </c>
      <c r="E2923" s="58" t="s">
        <v>6379</v>
      </c>
    </row>
    <row r="2924" spans="1:5" x14ac:dyDescent="0.25">
      <c r="A2924" s="54" t="s">
        <v>6381</v>
      </c>
      <c r="B2924" s="55" t="s">
        <v>4108</v>
      </c>
      <c r="C2924" s="56" t="s">
        <v>1040</v>
      </c>
      <c r="D2924" s="57" t="s">
        <v>6382</v>
      </c>
      <c r="E2924" s="58" t="s">
        <v>6381</v>
      </c>
    </row>
    <row r="2925" spans="1:5" x14ac:dyDescent="0.25">
      <c r="A2925" s="54" t="s">
        <v>6383</v>
      </c>
      <c r="B2925" s="55" t="s">
        <v>4108</v>
      </c>
      <c r="C2925" s="56" t="s">
        <v>1040</v>
      </c>
      <c r="D2925" s="57" t="s">
        <v>6384</v>
      </c>
      <c r="E2925" s="58" t="s">
        <v>6383</v>
      </c>
    </row>
    <row r="2926" spans="1:5" x14ac:dyDescent="0.25">
      <c r="A2926" s="54" t="s">
        <v>6385</v>
      </c>
      <c r="B2926" s="55" t="s">
        <v>4108</v>
      </c>
      <c r="C2926" s="56" t="s">
        <v>1040</v>
      </c>
      <c r="D2926" s="57" t="s">
        <v>6386</v>
      </c>
      <c r="E2926" s="58" t="s">
        <v>6385</v>
      </c>
    </row>
    <row r="2927" spans="1:5" x14ac:dyDescent="0.25">
      <c r="A2927" s="54" t="s">
        <v>6387</v>
      </c>
      <c r="B2927" s="55" t="s">
        <v>4108</v>
      </c>
      <c r="C2927" s="56" t="s">
        <v>1040</v>
      </c>
      <c r="D2927" s="57" t="s">
        <v>6388</v>
      </c>
      <c r="E2927" s="58" t="s">
        <v>6387</v>
      </c>
    </row>
    <row r="2928" spans="1:5" ht="24" x14ac:dyDescent="0.25">
      <c r="A2928" s="54" t="s">
        <v>6389</v>
      </c>
      <c r="B2928" s="55" t="s">
        <v>4108</v>
      </c>
      <c r="C2928" s="56" t="s">
        <v>1040</v>
      </c>
      <c r="D2928" s="57" t="s">
        <v>6390</v>
      </c>
      <c r="E2928" s="58" t="s">
        <v>6389</v>
      </c>
    </row>
    <row r="2929" spans="1:5" x14ac:dyDescent="0.25">
      <c r="A2929" s="54" t="s">
        <v>6391</v>
      </c>
      <c r="B2929" s="55" t="s">
        <v>4108</v>
      </c>
      <c r="C2929" s="56" t="s">
        <v>1040</v>
      </c>
      <c r="D2929" s="57" t="s">
        <v>6392</v>
      </c>
      <c r="E2929" s="58" t="s">
        <v>6391</v>
      </c>
    </row>
    <row r="2930" spans="1:5" x14ac:dyDescent="0.25">
      <c r="A2930" s="49" t="s">
        <v>6393</v>
      </c>
      <c r="B2930" s="50" t="s">
        <v>4108</v>
      </c>
      <c r="C2930" s="51" t="s">
        <v>1037</v>
      </c>
      <c r="D2930" s="52" t="s">
        <v>6394</v>
      </c>
      <c r="E2930" s="53" t="s">
        <v>6393</v>
      </c>
    </row>
    <row r="2931" spans="1:5" x14ac:dyDescent="0.25">
      <c r="A2931" s="54" t="s">
        <v>6395</v>
      </c>
      <c r="B2931" s="55" t="s">
        <v>4108</v>
      </c>
      <c r="C2931" s="56" t="s">
        <v>1040</v>
      </c>
      <c r="D2931" s="57" t="s">
        <v>6396</v>
      </c>
      <c r="E2931" s="58" t="s">
        <v>6395</v>
      </c>
    </row>
    <row r="2932" spans="1:5" x14ac:dyDescent="0.25">
      <c r="A2932" s="54" t="s">
        <v>6397</v>
      </c>
      <c r="B2932" s="55" t="s">
        <v>4108</v>
      </c>
      <c r="C2932" s="56" t="s">
        <v>1040</v>
      </c>
      <c r="D2932" s="57" t="s">
        <v>6398</v>
      </c>
      <c r="E2932" s="58" t="s">
        <v>6397</v>
      </c>
    </row>
    <row r="2933" spans="1:5" x14ac:dyDescent="0.25">
      <c r="A2933" s="54" t="s">
        <v>6399</v>
      </c>
      <c r="B2933" s="55" t="s">
        <v>4108</v>
      </c>
      <c r="C2933" s="56" t="s">
        <v>1040</v>
      </c>
      <c r="D2933" s="57" t="s">
        <v>6400</v>
      </c>
      <c r="E2933" s="58" t="s">
        <v>6399</v>
      </c>
    </row>
    <row r="2934" spans="1:5" x14ac:dyDescent="0.25">
      <c r="A2934" s="61" t="s">
        <v>6401</v>
      </c>
      <c r="B2934" s="62" t="s">
        <v>4108</v>
      </c>
      <c r="C2934" s="63" t="s">
        <v>1037</v>
      </c>
      <c r="D2934" s="52" t="s">
        <v>6402</v>
      </c>
      <c r="E2934" s="64" t="s">
        <v>6401</v>
      </c>
    </row>
    <row r="2935" spans="1:5" x14ac:dyDescent="0.25">
      <c r="A2935" s="54" t="s">
        <v>6403</v>
      </c>
      <c r="B2935" s="55" t="s">
        <v>4108</v>
      </c>
      <c r="C2935" s="56" t="s">
        <v>1040</v>
      </c>
      <c r="D2935" s="57" t="s">
        <v>6402</v>
      </c>
      <c r="E2935" s="58" t="s">
        <v>6403</v>
      </c>
    </row>
    <row r="2936" spans="1:5" x14ac:dyDescent="0.25">
      <c r="A2936" s="44" t="s">
        <v>6404</v>
      </c>
      <c r="B2936" s="45" t="s">
        <v>4108</v>
      </c>
      <c r="C2936" s="46" t="s">
        <v>1034</v>
      </c>
      <c r="D2936" s="47" t="s">
        <v>6405</v>
      </c>
      <c r="E2936" s="48" t="s">
        <v>6404</v>
      </c>
    </row>
    <row r="2937" spans="1:5" x14ac:dyDescent="0.25">
      <c r="A2937" s="49" t="s">
        <v>6406</v>
      </c>
      <c r="B2937" s="50" t="s">
        <v>4108</v>
      </c>
      <c r="C2937" s="51" t="s">
        <v>1037</v>
      </c>
      <c r="D2937" s="52" t="s">
        <v>6405</v>
      </c>
      <c r="E2937" s="53" t="s">
        <v>6406</v>
      </c>
    </row>
    <row r="2938" spans="1:5" x14ac:dyDescent="0.25">
      <c r="A2938" s="54" t="s">
        <v>6407</v>
      </c>
      <c r="B2938" s="55" t="s">
        <v>4108</v>
      </c>
      <c r="C2938" s="56" t="s">
        <v>1040</v>
      </c>
      <c r="D2938" s="57" t="s">
        <v>6405</v>
      </c>
      <c r="E2938" s="58" t="s">
        <v>6407</v>
      </c>
    </row>
    <row r="2939" spans="1:5" x14ac:dyDescent="0.25">
      <c r="A2939" s="44" t="s">
        <v>6408</v>
      </c>
      <c r="B2939" s="45" t="s">
        <v>4108</v>
      </c>
      <c r="C2939" s="46" t="s">
        <v>1034</v>
      </c>
      <c r="D2939" s="47" t="s">
        <v>6409</v>
      </c>
      <c r="E2939" s="48" t="s">
        <v>6408</v>
      </c>
    </row>
    <row r="2940" spans="1:5" x14ac:dyDescent="0.25">
      <c r="A2940" s="49" t="s">
        <v>6410</v>
      </c>
      <c r="B2940" s="50" t="s">
        <v>4108</v>
      </c>
      <c r="C2940" s="51" t="s">
        <v>1037</v>
      </c>
      <c r="D2940" s="52" t="s">
        <v>6411</v>
      </c>
      <c r="E2940" s="53" t="s">
        <v>6410</v>
      </c>
    </row>
    <row r="2941" spans="1:5" x14ac:dyDescent="0.25">
      <c r="A2941" s="54" t="s">
        <v>6412</v>
      </c>
      <c r="B2941" s="55" t="s">
        <v>4108</v>
      </c>
      <c r="C2941" s="56" t="s">
        <v>1040</v>
      </c>
      <c r="D2941" s="57" t="s">
        <v>6411</v>
      </c>
      <c r="E2941" s="58" t="s">
        <v>6412</v>
      </c>
    </row>
    <row r="2942" spans="1:5" x14ac:dyDescent="0.25">
      <c r="A2942" s="49" t="s">
        <v>6413</v>
      </c>
      <c r="B2942" s="50" t="s">
        <v>4108</v>
      </c>
      <c r="C2942" s="51" t="s">
        <v>1037</v>
      </c>
      <c r="D2942" s="52" t="s">
        <v>6414</v>
      </c>
      <c r="E2942" s="53" t="s">
        <v>6413</v>
      </c>
    </row>
    <row r="2943" spans="1:5" x14ac:dyDescent="0.25">
      <c r="A2943" s="54" t="s">
        <v>6415</v>
      </c>
      <c r="B2943" s="55" t="s">
        <v>4108</v>
      </c>
      <c r="C2943" s="56" t="s">
        <v>1040</v>
      </c>
      <c r="D2943" s="57" t="s">
        <v>6414</v>
      </c>
      <c r="E2943" s="58" t="s">
        <v>6415</v>
      </c>
    </row>
    <row r="2944" spans="1:5" x14ac:dyDescent="0.25">
      <c r="A2944" s="49" t="s">
        <v>6416</v>
      </c>
      <c r="B2944" s="50" t="s">
        <v>4108</v>
      </c>
      <c r="C2944" s="51" t="s">
        <v>1037</v>
      </c>
      <c r="D2944" s="52" t="s">
        <v>6417</v>
      </c>
      <c r="E2944" s="53" t="s">
        <v>6416</v>
      </c>
    </row>
    <row r="2945" spans="1:5" x14ac:dyDescent="0.25">
      <c r="A2945" s="54" t="s">
        <v>6418</v>
      </c>
      <c r="B2945" s="55" t="s">
        <v>4108</v>
      </c>
      <c r="C2945" s="56" t="s">
        <v>1040</v>
      </c>
      <c r="D2945" s="57" t="s">
        <v>6417</v>
      </c>
      <c r="E2945" s="58" t="s">
        <v>6418</v>
      </c>
    </row>
    <row r="2946" spans="1:5" x14ac:dyDescent="0.25">
      <c r="A2946" s="49" t="s">
        <v>6419</v>
      </c>
      <c r="B2946" s="50" t="s">
        <v>4108</v>
      </c>
      <c r="C2946" s="51" t="s">
        <v>1037</v>
      </c>
      <c r="D2946" s="52" t="s">
        <v>6420</v>
      </c>
      <c r="E2946" s="53" t="s">
        <v>6419</v>
      </c>
    </row>
    <row r="2947" spans="1:5" x14ac:dyDescent="0.25">
      <c r="A2947" s="54" t="s">
        <v>6421</v>
      </c>
      <c r="B2947" s="55" t="s">
        <v>4108</v>
      </c>
      <c r="C2947" s="56" t="s">
        <v>1040</v>
      </c>
      <c r="D2947" s="57" t="s">
        <v>6420</v>
      </c>
      <c r="E2947" s="58" t="s">
        <v>6421</v>
      </c>
    </row>
    <row r="2948" spans="1:5" x14ac:dyDescent="0.25">
      <c r="A2948" s="44" t="s">
        <v>6422</v>
      </c>
      <c r="B2948" s="45" t="s">
        <v>4108</v>
      </c>
      <c r="C2948" s="46" t="s">
        <v>1034</v>
      </c>
      <c r="D2948" s="47" t="s">
        <v>6423</v>
      </c>
      <c r="E2948" s="48" t="s">
        <v>6422</v>
      </c>
    </row>
    <row r="2949" spans="1:5" x14ac:dyDescent="0.25">
      <c r="A2949" s="49" t="s">
        <v>6424</v>
      </c>
      <c r="B2949" s="50" t="s">
        <v>4108</v>
      </c>
      <c r="C2949" s="51" t="s">
        <v>1037</v>
      </c>
      <c r="D2949" s="52" t="s">
        <v>6423</v>
      </c>
      <c r="E2949" s="53" t="s">
        <v>6424</v>
      </c>
    </row>
    <row r="2950" spans="1:5" x14ac:dyDescent="0.25">
      <c r="A2950" s="54" t="s">
        <v>6425</v>
      </c>
      <c r="B2950" s="55" t="s">
        <v>4108</v>
      </c>
      <c r="C2950" s="56" t="s">
        <v>1040</v>
      </c>
      <c r="D2950" s="57" t="s">
        <v>6423</v>
      </c>
      <c r="E2950" s="58" t="s">
        <v>6425</v>
      </c>
    </row>
    <row r="2951" spans="1:5" x14ac:dyDescent="0.25">
      <c r="A2951" s="44" t="s">
        <v>6426</v>
      </c>
      <c r="B2951" s="45" t="s">
        <v>4108</v>
      </c>
      <c r="C2951" s="46" t="s">
        <v>1034</v>
      </c>
      <c r="D2951" s="47" t="s">
        <v>6427</v>
      </c>
      <c r="E2951" s="48" t="s">
        <v>6426</v>
      </c>
    </row>
    <row r="2952" spans="1:5" x14ac:dyDescent="0.25">
      <c r="A2952" s="49" t="s">
        <v>6428</v>
      </c>
      <c r="B2952" s="50" t="s">
        <v>4108</v>
      </c>
      <c r="C2952" s="51" t="s">
        <v>1037</v>
      </c>
      <c r="D2952" s="52" t="s">
        <v>6429</v>
      </c>
      <c r="E2952" s="53" t="s">
        <v>6428</v>
      </c>
    </row>
    <row r="2953" spans="1:5" x14ac:dyDescent="0.25">
      <c r="A2953" s="54" t="s">
        <v>6430</v>
      </c>
      <c r="B2953" s="55" t="s">
        <v>4108</v>
      </c>
      <c r="C2953" s="56" t="s">
        <v>1040</v>
      </c>
      <c r="D2953" s="57" t="s">
        <v>6429</v>
      </c>
      <c r="E2953" s="58" t="s">
        <v>6430</v>
      </c>
    </row>
    <row r="2954" spans="1:5" x14ac:dyDescent="0.25">
      <c r="A2954" s="49" t="s">
        <v>6431</v>
      </c>
      <c r="B2954" s="50" t="s">
        <v>4108</v>
      </c>
      <c r="C2954" s="51" t="s">
        <v>1037</v>
      </c>
      <c r="D2954" s="52" t="s">
        <v>6432</v>
      </c>
      <c r="E2954" s="53" t="s">
        <v>6431</v>
      </c>
    </row>
    <row r="2955" spans="1:5" x14ac:dyDescent="0.25">
      <c r="A2955" s="54" t="s">
        <v>6433</v>
      </c>
      <c r="B2955" s="55" t="s">
        <v>4108</v>
      </c>
      <c r="C2955" s="56" t="s">
        <v>1040</v>
      </c>
      <c r="D2955" s="57" t="s">
        <v>6432</v>
      </c>
      <c r="E2955" s="58" t="s">
        <v>6433</v>
      </c>
    </row>
    <row r="2956" spans="1:5" x14ac:dyDescent="0.25">
      <c r="A2956" s="39" t="s">
        <v>6434</v>
      </c>
      <c r="B2956" s="40" t="s">
        <v>4108</v>
      </c>
      <c r="C2956" s="41" t="s">
        <v>1031</v>
      </c>
      <c r="D2956" s="42" t="s">
        <v>6435</v>
      </c>
      <c r="E2956" s="43" t="s">
        <v>6434</v>
      </c>
    </row>
    <row r="2957" spans="1:5" x14ac:dyDescent="0.25">
      <c r="A2957" s="44" t="s">
        <v>6436</v>
      </c>
      <c r="B2957" s="45" t="s">
        <v>4108</v>
      </c>
      <c r="C2957" s="46" t="s">
        <v>1034</v>
      </c>
      <c r="D2957" s="47" t="s">
        <v>6437</v>
      </c>
      <c r="E2957" s="48" t="s">
        <v>6436</v>
      </c>
    </row>
    <row r="2958" spans="1:5" x14ac:dyDescent="0.25">
      <c r="A2958" s="61" t="s">
        <v>6438</v>
      </c>
      <c r="B2958" s="62" t="s">
        <v>4108</v>
      </c>
      <c r="C2958" s="63" t="s">
        <v>1037</v>
      </c>
      <c r="D2958" s="52" t="s">
        <v>6439</v>
      </c>
      <c r="E2958" s="64" t="s">
        <v>6438</v>
      </c>
    </row>
    <row r="2959" spans="1:5" x14ac:dyDescent="0.25">
      <c r="A2959" s="54" t="s">
        <v>6440</v>
      </c>
      <c r="B2959" s="55" t="s">
        <v>4108</v>
      </c>
      <c r="C2959" s="56" t="s">
        <v>1040</v>
      </c>
      <c r="D2959" s="57" t="s">
        <v>6441</v>
      </c>
      <c r="E2959" s="58" t="s">
        <v>6440</v>
      </c>
    </row>
    <row r="2960" spans="1:5" x14ac:dyDescent="0.25">
      <c r="A2960" s="54" t="s">
        <v>6442</v>
      </c>
      <c r="B2960" s="55" t="s">
        <v>4108</v>
      </c>
      <c r="C2960" s="56" t="s">
        <v>1040</v>
      </c>
      <c r="D2960" s="57" t="s">
        <v>6443</v>
      </c>
      <c r="E2960" s="58" t="s">
        <v>6442</v>
      </c>
    </row>
    <row r="2961" spans="1:5" x14ac:dyDescent="0.25">
      <c r="A2961" s="54" t="s">
        <v>6444</v>
      </c>
      <c r="B2961" s="55" t="s">
        <v>4108</v>
      </c>
      <c r="C2961" s="56" t="s">
        <v>1040</v>
      </c>
      <c r="D2961" s="57" t="s">
        <v>6445</v>
      </c>
      <c r="E2961" s="58" t="s">
        <v>6444</v>
      </c>
    </row>
    <row r="2962" spans="1:5" x14ac:dyDescent="0.25">
      <c r="A2962" s="54" t="s">
        <v>6446</v>
      </c>
      <c r="B2962" s="55" t="s">
        <v>4108</v>
      </c>
      <c r="C2962" s="56" t="s">
        <v>1040</v>
      </c>
      <c r="D2962" s="57" t="s">
        <v>6447</v>
      </c>
      <c r="E2962" s="58" t="s">
        <v>6446</v>
      </c>
    </row>
    <row r="2963" spans="1:5" x14ac:dyDescent="0.25">
      <c r="A2963" s="54" t="s">
        <v>6448</v>
      </c>
      <c r="B2963" s="55" t="s">
        <v>4108</v>
      </c>
      <c r="C2963" s="56" t="s">
        <v>1040</v>
      </c>
      <c r="D2963" s="57" t="s">
        <v>6449</v>
      </c>
      <c r="E2963" s="58" t="s">
        <v>6448</v>
      </c>
    </row>
    <row r="2964" spans="1:5" x14ac:dyDescent="0.25">
      <c r="A2964" s="54" t="s">
        <v>6450</v>
      </c>
      <c r="B2964" s="55" t="s">
        <v>4108</v>
      </c>
      <c r="C2964" s="56" t="s">
        <v>1040</v>
      </c>
      <c r="D2964" s="57" t="s">
        <v>6451</v>
      </c>
      <c r="E2964" s="58" t="s">
        <v>6450</v>
      </c>
    </row>
    <row r="2965" spans="1:5" x14ac:dyDescent="0.25">
      <c r="A2965" s="54" t="s">
        <v>6452</v>
      </c>
      <c r="B2965" s="55" t="s">
        <v>4108</v>
      </c>
      <c r="C2965" s="56" t="s">
        <v>1040</v>
      </c>
      <c r="D2965" s="57" t="s">
        <v>6453</v>
      </c>
      <c r="E2965" s="58" t="s">
        <v>6452</v>
      </c>
    </row>
    <row r="2966" spans="1:5" x14ac:dyDescent="0.25">
      <c r="A2966" s="54" t="s">
        <v>6454</v>
      </c>
      <c r="B2966" s="55" t="s">
        <v>4108</v>
      </c>
      <c r="C2966" s="56" t="s">
        <v>1040</v>
      </c>
      <c r="D2966" s="57" t="s">
        <v>6455</v>
      </c>
      <c r="E2966" s="58" t="s">
        <v>6454</v>
      </c>
    </row>
    <row r="2967" spans="1:5" x14ac:dyDescent="0.25">
      <c r="A2967" s="54" t="s">
        <v>6456</v>
      </c>
      <c r="B2967" s="55" t="s">
        <v>4108</v>
      </c>
      <c r="C2967" s="56" t="s">
        <v>1040</v>
      </c>
      <c r="D2967" s="57" t="s">
        <v>6457</v>
      </c>
      <c r="E2967" s="58" t="s">
        <v>6456</v>
      </c>
    </row>
    <row r="2968" spans="1:5" x14ac:dyDescent="0.25">
      <c r="A2968" s="54" t="s">
        <v>6458</v>
      </c>
      <c r="B2968" s="55" t="s">
        <v>4108</v>
      </c>
      <c r="C2968" s="56" t="s">
        <v>1040</v>
      </c>
      <c r="D2968" s="57" t="s">
        <v>6459</v>
      </c>
      <c r="E2968" s="58" t="s">
        <v>6458</v>
      </c>
    </row>
    <row r="2969" spans="1:5" x14ac:dyDescent="0.25">
      <c r="A2969" s="54" t="s">
        <v>6460</v>
      </c>
      <c r="B2969" s="55" t="s">
        <v>4108</v>
      </c>
      <c r="C2969" s="56" t="s">
        <v>1040</v>
      </c>
      <c r="D2969" s="57" t="s">
        <v>6461</v>
      </c>
      <c r="E2969" s="58" t="s">
        <v>6460</v>
      </c>
    </row>
    <row r="2970" spans="1:5" ht="24" x14ac:dyDescent="0.25">
      <c r="A2970" s="54" t="s">
        <v>6462</v>
      </c>
      <c r="B2970" s="55" t="s">
        <v>4108</v>
      </c>
      <c r="C2970" s="56" t="s">
        <v>1040</v>
      </c>
      <c r="D2970" s="57" t="s">
        <v>6463</v>
      </c>
      <c r="E2970" s="58" t="s">
        <v>6462</v>
      </c>
    </row>
    <row r="2971" spans="1:5" x14ac:dyDescent="0.25">
      <c r="A2971" s="54" t="s">
        <v>6464</v>
      </c>
      <c r="B2971" s="55" t="s">
        <v>4108</v>
      </c>
      <c r="C2971" s="56" t="s">
        <v>1040</v>
      </c>
      <c r="D2971" s="57" t="s">
        <v>6465</v>
      </c>
      <c r="E2971" s="58" t="s">
        <v>6464</v>
      </c>
    </row>
    <row r="2972" spans="1:5" x14ac:dyDescent="0.25">
      <c r="A2972" s="61" t="s">
        <v>6466</v>
      </c>
      <c r="B2972" s="62" t="s">
        <v>4108</v>
      </c>
      <c r="C2972" s="63" t="s">
        <v>1037</v>
      </c>
      <c r="D2972" s="52" t="s">
        <v>6467</v>
      </c>
      <c r="E2972" s="64" t="s">
        <v>6466</v>
      </c>
    </row>
    <row r="2973" spans="1:5" x14ac:dyDescent="0.25">
      <c r="A2973" s="54" t="s">
        <v>6468</v>
      </c>
      <c r="B2973" s="55" t="s">
        <v>4108</v>
      </c>
      <c r="C2973" s="56" t="s">
        <v>1040</v>
      </c>
      <c r="D2973" s="57" t="s">
        <v>6469</v>
      </c>
      <c r="E2973" s="58" t="s">
        <v>6468</v>
      </c>
    </row>
    <row r="2974" spans="1:5" x14ac:dyDescent="0.25">
      <c r="A2974" s="54" t="s">
        <v>6470</v>
      </c>
      <c r="B2974" s="55" t="s">
        <v>4108</v>
      </c>
      <c r="C2974" s="56" t="s">
        <v>1040</v>
      </c>
      <c r="D2974" s="57" t="s">
        <v>6471</v>
      </c>
      <c r="E2974" s="58" t="s">
        <v>6470</v>
      </c>
    </row>
    <row r="2975" spans="1:5" x14ac:dyDescent="0.25">
      <c r="A2975" s="54" t="s">
        <v>6472</v>
      </c>
      <c r="B2975" s="55" t="s">
        <v>4108</v>
      </c>
      <c r="C2975" s="56" t="s">
        <v>1040</v>
      </c>
      <c r="D2975" s="57" t="s">
        <v>6473</v>
      </c>
      <c r="E2975" s="58" t="s">
        <v>6472</v>
      </c>
    </row>
    <row r="2976" spans="1:5" x14ac:dyDescent="0.25">
      <c r="A2976" s="54" t="s">
        <v>6474</v>
      </c>
      <c r="B2976" s="55" t="s">
        <v>4108</v>
      </c>
      <c r="C2976" s="56" t="s">
        <v>1040</v>
      </c>
      <c r="D2976" s="57" t="s">
        <v>6475</v>
      </c>
      <c r="E2976" s="58" t="s">
        <v>6474</v>
      </c>
    </row>
    <row r="2977" spans="1:5" x14ac:dyDescent="0.25">
      <c r="A2977" s="54" t="s">
        <v>6476</v>
      </c>
      <c r="B2977" s="55" t="s">
        <v>4108</v>
      </c>
      <c r="C2977" s="56" t="s">
        <v>1040</v>
      </c>
      <c r="D2977" s="57" t="s">
        <v>6477</v>
      </c>
      <c r="E2977" s="58" t="s">
        <v>6476</v>
      </c>
    </row>
    <row r="2978" spans="1:5" x14ac:dyDescent="0.25">
      <c r="A2978" s="54" t="s">
        <v>6478</v>
      </c>
      <c r="B2978" s="55" t="s">
        <v>4108</v>
      </c>
      <c r="C2978" s="56" t="s">
        <v>1040</v>
      </c>
      <c r="D2978" s="57" t="s">
        <v>6479</v>
      </c>
      <c r="E2978" s="58" t="s">
        <v>6478</v>
      </c>
    </row>
    <row r="2979" spans="1:5" x14ac:dyDescent="0.25">
      <c r="A2979" s="54" t="s">
        <v>6480</v>
      </c>
      <c r="B2979" s="55" t="s">
        <v>4108</v>
      </c>
      <c r="C2979" s="56" t="s">
        <v>1040</v>
      </c>
      <c r="D2979" s="57" t="s">
        <v>6481</v>
      </c>
      <c r="E2979" s="58" t="s">
        <v>6480</v>
      </c>
    </row>
    <row r="2980" spans="1:5" x14ac:dyDescent="0.25">
      <c r="A2980" s="54" t="s">
        <v>6482</v>
      </c>
      <c r="B2980" s="55" t="s">
        <v>4108</v>
      </c>
      <c r="C2980" s="56" t="s">
        <v>1040</v>
      </c>
      <c r="D2980" s="57" t="s">
        <v>6483</v>
      </c>
      <c r="E2980" s="58" t="s">
        <v>6482</v>
      </c>
    </row>
    <row r="2981" spans="1:5" ht="24" x14ac:dyDescent="0.25">
      <c r="A2981" s="54" t="s">
        <v>6484</v>
      </c>
      <c r="B2981" s="55" t="s">
        <v>4108</v>
      </c>
      <c r="C2981" s="56" t="s">
        <v>1040</v>
      </c>
      <c r="D2981" s="57" t="s">
        <v>6485</v>
      </c>
      <c r="E2981" s="58" t="s">
        <v>6484</v>
      </c>
    </row>
    <row r="2982" spans="1:5" x14ac:dyDescent="0.25">
      <c r="A2982" s="54" t="s">
        <v>6486</v>
      </c>
      <c r="B2982" s="55" t="s">
        <v>4108</v>
      </c>
      <c r="C2982" s="56" t="s">
        <v>1040</v>
      </c>
      <c r="D2982" s="57" t="s">
        <v>6487</v>
      </c>
      <c r="E2982" s="58" t="s">
        <v>6486</v>
      </c>
    </row>
    <row r="2983" spans="1:5" x14ac:dyDescent="0.25">
      <c r="A2983" s="54" t="s">
        <v>6488</v>
      </c>
      <c r="B2983" s="55" t="s">
        <v>4108</v>
      </c>
      <c r="C2983" s="56" t="s">
        <v>1040</v>
      </c>
      <c r="D2983" s="57" t="s">
        <v>6489</v>
      </c>
      <c r="E2983" s="58" t="s">
        <v>6488</v>
      </c>
    </row>
    <row r="2984" spans="1:5" ht="24" x14ac:dyDescent="0.25">
      <c r="A2984" s="54" t="s">
        <v>6490</v>
      </c>
      <c r="B2984" s="55" t="s">
        <v>4108</v>
      </c>
      <c r="C2984" s="56" t="s">
        <v>1040</v>
      </c>
      <c r="D2984" s="57" t="s">
        <v>6491</v>
      </c>
      <c r="E2984" s="58" t="s">
        <v>6490</v>
      </c>
    </row>
    <row r="2985" spans="1:5" x14ac:dyDescent="0.25">
      <c r="A2985" s="54" t="s">
        <v>6492</v>
      </c>
      <c r="B2985" s="55" t="s">
        <v>4108</v>
      </c>
      <c r="C2985" s="56" t="s">
        <v>1040</v>
      </c>
      <c r="D2985" s="57" t="s">
        <v>6493</v>
      </c>
      <c r="E2985" s="58" t="s">
        <v>6492</v>
      </c>
    </row>
    <row r="2986" spans="1:5" x14ac:dyDescent="0.25">
      <c r="A2986" s="54" t="s">
        <v>6494</v>
      </c>
      <c r="B2986" s="55" t="s">
        <v>4108</v>
      </c>
      <c r="C2986" s="56" t="s">
        <v>1040</v>
      </c>
      <c r="D2986" s="57" t="s">
        <v>6495</v>
      </c>
      <c r="E2986" s="58" t="s">
        <v>6494</v>
      </c>
    </row>
    <row r="2987" spans="1:5" x14ac:dyDescent="0.25">
      <c r="A2987" s="54" t="s">
        <v>6496</v>
      </c>
      <c r="B2987" s="55" t="s">
        <v>4108</v>
      </c>
      <c r="C2987" s="56" t="s">
        <v>1040</v>
      </c>
      <c r="D2987" s="57" t="s">
        <v>6497</v>
      </c>
      <c r="E2987" s="58" t="s">
        <v>6496</v>
      </c>
    </row>
    <row r="2988" spans="1:5" x14ac:dyDescent="0.25">
      <c r="A2988" s="54" t="s">
        <v>6498</v>
      </c>
      <c r="B2988" s="55" t="s">
        <v>4108</v>
      </c>
      <c r="C2988" s="56" t="s">
        <v>1040</v>
      </c>
      <c r="D2988" s="57" t="s">
        <v>6499</v>
      </c>
      <c r="E2988" s="58" t="s">
        <v>6498</v>
      </c>
    </row>
    <row r="2989" spans="1:5" x14ac:dyDescent="0.25">
      <c r="A2989" s="54" t="s">
        <v>6500</v>
      </c>
      <c r="B2989" s="55" t="s">
        <v>4108</v>
      </c>
      <c r="C2989" s="56" t="s">
        <v>1040</v>
      </c>
      <c r="D2989" s="57" t="s">
        <v>6501</v>
      </c>
      <c r="E2989" s="58" t="s">
        <v>6500</v>
      </c>
    </row>
    <row r="2990" spans="1:5" x14ac:dyDescent="0.25">
      <c r="A2990" s="54" t="s">
        <v>6502</v>
      </c>
      <c r="B2990" s="55" t="s">
        <v>4108</v>
      </c>
      <c r="C2990" s="56" t="s">
        <v>1040</v>
      </c>
      <c r="D2990" s="57" t="s">
        <v>6503</v>
      </c>
      <c r="E2990" s="58" t="s">
        <v>6502</v>
      </c>
    </row>
    <row r="2991" spans="1:5" ht="24" x14ac:dyDescent="0.25">
      <c r="A2991" s="54" t="s">
        <v>6504</v>
      </c>
      <c r="B2991" s="55" t="s">
        <v>4108</v>
      </c>
      <c r="C2991" s="56" t="s">
        <v>1040</v>
      </c>
      <c r="D2991" s="57" t="s">
        <v>6505</v>
      </c>
      <c r="E2991" s="58" t="s">
        <v>6504</v>
      </c>
    </row>
    <row r="2992" spans="1:5" x14ac:dyDescent="0.25">
      <c r="A2992" s="54" t="s">
        <v>6506</v>
      </c>
      <c r="B2992" s="55" t="s">
        <v>4108</v>
      </c>
      <c r="C2992" s="56" t="s">
        <v>1040</v>
      </c>
      <c r="D2992" s="57" t="s">
        <v>6507</v>
      </c>
      <c r="E2992" s="58" t="s">
        <v>6506</v>
      </c>
    </row>
    <row r="2993" spans="1:5" x14ac:dyDescent="0.25">
      <c r="A2993" s="61" t="s">
        <v>6508</v>
      </c>
      <c r="B2993" s="62" t="s">
        <v>4108</v>
      </c>
      <c r="C2993" s="63" t="s">
        <v>1037</v>
      </c>
      <c r="D2993" s="52" t="s">
        <v>6509</v>
      </c>
      <c r="E2993" s="64" t="s">
        <v>6508</v>
      </c>
    </row>
    <row r="2994" spans="1:5" x14ac:dyDescent="0.25">
      <c r="A2994" s="54" t="s">
        <v>6510</v>
      </c>
      <c r="B2994" s="55" t="s">
        <v>4108</v>
      </c>
      <c r="C2994" s="56" t="s">
        <v>1040</v>
      </c>
      <c r="D2994" s="57" t="s">
        <v>6511</v>
      </c>
      <c r="E2994" s="58" t="s">
        <v>6510</v>
      </c>
    </row>
    <row r="2995" spans="1:5" x14ac:dyDescent="0.25">
      <c r="A2995" s="54" t="s">
        <v>6512</v>
      </c>
      <c r="B2995" s="55" t="s">
        <v>4108</v>
      </c>
      <c r="C2995" s="56" t="s">
        <v>1040</v>
      </c>
      <c r="D2995" s="57" t="s">
        <v>6513</v>
      </c>
      <c r="E2995" s="58" t="s">
        <v>6512</v>
      </c>
    </row>
    <row r="2996" spans="1:5" x14ac:dyDescent="0.25">
      <c r="A2996" s="54" t="s">
        <v>6514</v>
      </c>
      <c r="B2996" s="55" t="s">
        <v>4108</v>
      </c>
      <c r="C2996" s="56" t="s">
        <v>1040</v>
      </c>
      <c r="D2996" s="57" t="s">
        <v>6515</v>
      </c>
      <c r="E2996" s="58" t="s">
        <v>6514</v>
      </c>
    </row>
    <row r="2997" spans="1:5" x14ac:dyDescent="0.25">
      <c r="A2997" s="61" t="s">
        <v>6516</v>
      </c>
      <c r="B2997" s="62" t="s">
        <v>4108</v>
      </c>
      <c r="C2997" s="63" t="s">
        <v>1037</v>
      </c>
      <c r="D2997" s="52" t="s">
        <v>6517</v>
      </c>
      <c r="E2997" s="64" t="s">
        <v>6516</v>
      </c>
    </row>
    <row r="2998" spans="1:5" x14ac:dyDescent="0.25">
      <c r="A2998" s="54" t="s">
        <v>6518</v>
      </c>
      <c r="B2998" s="55" t="s">
        <v>4108</v>
      </c>
      <c r="C2998" s="56" t="s">
        <v>1040</v>
      </c>
      <c r="D2998" s="57" t="s">
        <v>6517</v>
      </c>
      <c r="E2998" s="58" t="s">
        <v>6518</v>
      </c>
    </row>
    <row r="2999" spans="1:5" x14ac:dyDescent="0.25">
      <c r="A2999" s="44" t="s">
        <v>6519</v>
      </c>
      <c r="B2999" s="45" t="s">
        <v>4108</v>
      </c>
      <c r="C2999" s="46" t="s">
        <v>1034</v>
      </c>
      <c r="D2999" s="47" t="s">
        <v>6520</v>
      </c>
      <c r="E2999" s="48" t="s">
        <v>6519</v>
      </c>
    </row>
    <row r="3000" spans="1:5" x14ac:dyDescent="0.25">
      <c r="A3000" s="49" t="s">
        <v>6521</v>
      </c>
      <c r="B3000" s="50" t="s">
        <v>4108</v>
      </c>
      <c r="C3000" s="51" t="s">
        <v>1037</v>
      </c>
      <c r="D3000" s="52" t="s">
        <v>6520</v>
      </c>
      <c r="E3000" s="53" t="s">
        <v>6521</v>
      </c>
    </row>
    <row r="3001" spans="1:5" x14ac:dyDescent="0.25">
      <c r="A3001" s="54" t="s">
        <v>6522</v>
      </c>
      <c r="B3001" s="55" t="s">
        <v>4108</v>
      </c>
      <c r="C3001" s="56" t="s">
        <v>1040</v>
      </c>
      <c r="D3001" s="57" t="s">
        <v>6520</v>
      </c>
      <c r="E3001" s="58" t="s">
        <v>6522</v>
      </c>
    </row>
    <row r="3002" spans="1:5" x14ac:dyDescent="0.25">
      <c r="A3002" s="44" t="s">
        <v>6523</v>
      </c>
      <c r="B3002" s="45" t="s">
        <v>4108</v>
      </c>
      <c r="C3002" s="46" t="s">
        <v>1034</v>
      </c>
      <c r="D3002" s="47" t="s">
        <v>6524</v>
      </c>
      <c r="E3002" s="48" t="s">
        <v>6523</v>
      </c>
    </row>
    <row r="3003" spans="1:5" x14ac:dyDescent="0.25">
      <c r="A3003" s="49" t="s">
        <v>6525</v>
      </c>
      <c r="B3003" s="50" t="s">
        <v>4108</v>
      </c>
      <c r="C3003" s="51" t="s">
        <v>1037</v>
      </c>
      <c r="D3003" s="52" t="s">
        <v>6526</v>
      </c>
      <c r="E3003" s="53" t="s">
        <v>6525</v>
      </c>
    </row>
    <row r="3004" spans="1:5" x14ac:dyDescent="0.25">
      <c r="A3004" s="54" t="s">
        <v>6527</v>
      </c>
      <c r="B3004" s="55" t="s">
        <v>4108</v>
      </c>
      <c r="C3004" s="56" t="s">
        <v>1040</v>
      </c>
      <c r="D3004" s="57" t="s">
        <v>6526</v>
      </c>
      <c r="E3004" s="58" t="s">
        <v>6527</v>
      </c>
    </row>
    <row r="3005" spans="1:5" x14ac:dyDescent="0.25">
      <c r="A3005" s="49" t="s">
        <v>6528</v>
      </c>
      <c r="B3005" s="50" t="s">
        <v>4108</v>
      </c>
      <c r="C3005" s="51" t="s">
        <v>1037</v>
      </c>
      <c r="D3005" s="52" t="s">
        <v>6529</v>
      </c>
      <c r="E3005" s="53" t="s">
        <v>6528</v>
      </c>
    </row>
    <row r="3006" spans="1:5" x14ac:dyDescent="0.25">
      <c r="A3006" s="54" t="s">
        <v>6530</v>
      </c>
      <c r="B3006" s="55" t="s">
        <v>4108</v>
      </c>
      <c r="C3006" s="56" t="s">
        <v>1040</v>
      </c>
      <c r="D3006" s="57" t="s">
        <v>6529</v>
      </c>
      <c r="E3006" s="58" t="s">
        <v>6530</v>
      </c>
    </row>
    <row r="3007" spans="1:5" x14ac:dyDescent="0.25">
      <c r="A3007" s="49" t="s">
        <v>6531</v>
      </c>
      <c r="B3007" s="50" t="s">
        <v>4108</v>
      </c>
      <c r="C3007" s="51" t="s">
        <v>1037</v>
      </c>
      <c r="D3007" s="52" t="s">
        <v>6532</v>
      </c>
      <c r="E3007" s="53" t="s">
        <v>6531</v>
      </c>
    </row>
    <row r="3008" spans="1:5" x14ac:dyDescent="0.25">
      <c r="A3008" s="54" t="s">
        <v>6533</v>
      </c>
      <c r="B3008" s="55" t="s">
        <v>4108</v>
      </c>
      <c r="C3008" s="56" t="s">
        <v>1040</v>
      </c>
      <c r="D3008" s="57" t="s">
        <v>6532</v>
      </c>
      <c r="E3008" s="58" t="s">
        <v>6533</v>
      </c>
    </row>
    <row r="3009" spans="1:5" x14ac:dyDescent="0.25">
      <c r="A3009" s="49" t="s">
        <v>6534</v>
      </c>
      <c r="B3009" s="50" t="s">
        <v>4108</v>
      </c>
      <c r="C3009" s="51" t="s">
        <v>1037</v>
      </c>
      <c r="D3009" s="52" t="s">
        <v>6535</v>
      </c>
      <c r="E3009" s="53" t="s">
        <v>6534</v>
      </c>
    </row>
    <row r="3010" spans="1:5" x14ac:dyDescent="0.25">
      <c r="A3010" s="54" t="s">
        <v>6536</v>
      </c>
      <c r="B3010" s="55" t="s">
        <v>4108</v>
      </c>
      <c r="C3010" s="56" t="s">
        <v>1040</v>
      </c>
      <c r="D3010" s="57" t="s">
        <v>6535</v>
      </c>
      <c r="E3010" s="58" t="s">
        <v>6536</v>
      </c>
    </row>
    <row r="3011" spans="1:5" x14ac:dyDescent="0.25">
      <c r="A3011" s="44" t="s">
        <v>6537</v>
      </c>
      <c r="B3011" s="45" t="s">
        <v>4108</v>
      </c>
      <c r="C3011" s="46" t="s">
        <v>1034</v>
      </c>
      <c r="D3011" s="47" t="s">
        <v>6538</v>
      </c>
      <c r="E3011" s="48" t="s">
        <v>6537</v>
      </c>
    </row>
    <row r="3012" spans="1:5" x14ac:dyDescent="0.25">
      <c r="A3012" s="49" t="s">
        <v>6539</v>
      </c>
      <c r="B3012" s="50" t="s">
        <v>4108</v>
      </c>
      <c r="C3012" s="51" t="s">
        <v>1037</v>
      </c>
      <c r="D3012" s="52" t="s">
        <v>6538</v>
      </c>
      <c r="E3012" s="53" t="s">
        <v>6539</v>
      </c>
    </row>
    <row r="3013" spans="1:5" x14ac:dyDescent="0.25">
      <c r="A3013" s="54" t="s">
        <v>6540</v>
      </c>
      <c r="B3013" s="55" t="s">
        <v>4108</v>
      </c>
      <c r="C3013" s="56" t="s">
        <v>1040</v>
      </c>
      <c r="D3013" s="57" t="s">
        <v>6538</v>
      </c>
      <c r="E3013" s="58" t="s">
        <v>6540</v>
      </c>
    </row>
    <row r="3014" spans="1:5" x14ac:dyDescent="0.25">
      <c r="A3014" s="44" t="s">
        <v>6541</v>
      </c>
      <c r="B3014" s="45" t="s">
        <v>4108</v>
      </c>
      <c r="C3014" s="46" t="s">
        <v>1034</v>
      </c>
      <c r="D3014" s="47" t="s">
        <v>6542</v>
      </c>
      <c r="E3014" s="48" t="s">
        <v>6541</v>
      </c>
    </row>
    <row r="3015" spans="1:5" x14ac:dyDescent="0.25">
      <c r="A3015" s="49" t="s">
        <v>6543</v>
      </c>
      <c r="B3015" s="50" t="s">
        <v>4108</v>
      </c>
      <c r="C3015" s="51" t="s">
        <v>1037</v>
      </c>
      <c r="D3015" s="52" t="s">
        <v>6544</v>
      </c>
      <c r="E3015" s="53" t="s">
        <v>6543</v>
      </c>
    </row>
    <row r="3016" spans="1:5" x14ac:dyDescent="0.25">
      <c r="A3016" s="54" t="s">
        <v>6545</v>
      </c>
      <c r="B3016" s="55" t="s">
        <v>4108</v>
      </c>
      <c r="C3016" s="56" t="s">
        <v>1040</v>
      </c>
      <c r="D3016" s="57" t="s">
        <v>6544</v>
      </c>
      <c r="E3016" s="58" t="s">
        <v>6545</v>
      </c>
    </row>
    <row r="3017" spans="1:5" x14ac:dyDescent="0.25">
      <c r="A3017" s="49" t="s">
        <v>6546</v>
      </c>
      <c r="B3017" s="50" t="s">
        <v>4108</v>
      </c>
      <c r="C3017" s="51" t="s">
        <v>1037</v>
      </c>
      <c r="D3017" s="52" t="s">
        <v>6547</v>
      </c>
      <c r="E3017" s="53" t="s">
        <v>6546</v>
      </c>
    </row>
    <row r="3018" spans="1:5" x14ac:dyDescent="0.25">
      <c r="A3018" s="54" t="s">
        <v>6548</v>
      </c>
      <c r="B3018" s="55" t="s">
        <v>4108</v>
      </c>
      <c r="C3018" s="56" t="s">
        <v>1040</v>
      </c>
      <c r="D3018" s="57" t="s">
        <v>6547</v>
      </c>
      <c r="E3018" s="58" t="s">
        <v>6548</v>
      </c>
    </row>
    <row r="3019" spans="1:5" x14ac:dyDescent="0.25">
      <c r="A3019" s="44" t="s">
        <v>6549</v>
      </c>
      <c r="B3019" s="45" t="s">
        <v>4108</v>
      </c>
      <c r="C3019" s="46" t="s">
        <v>1034</v>
      </c>
      <c r="D3019" s="47" t="s">
        <v>6550</v>
      </c>
      <c r="E3019" s="48" t="s">
        <v>6549</v>
      </c>
    </row>
    <row r="3020" spans="1:5" x14ac:dyDescent="0.25">
      <c r="A3020" s="49" t="s">
        <v>6551</v>
      </c>
      <c r="B3020" s="50" t="s">
        <v>4108</v>
      </c>
      <c r="C3020" s="51" t="s">
        <v>1037</v>
      </c>
      <c r="D3020" s="52" t="s">
        <v>6552</v>
      </c>
      <c r="E3020" s="53" t="s">
        <v>6551</v>
      </c>
    </row>
    <row r="3021" spans="1:5" x14ac:dyDescent="0.25">
      <c r="A3021" s="54" t="s">
        <v>6553</v>
      </c>
      <c r="B3021" s="55" t="s">
        <v>4108</v>
      </c>
      <c r="C3021" s="56" t="s">
        <v>1040</v>
      </c>
      <c r="D3021" s="57" t="s">
        <v>6554</v>
      </c>
      <c r="E3021" s="58" t="s">
        <v>6553</v>
      </c>
    </row>
    <row r="3022" spans="1:5" x14ac:dyDescent="0.25">
      <c r="A3022" s="54" t="s">
        <v>6555</v>
      </c>
      <c r="B3022" s="55" t="s">
        <v>4108</v>
      </c>
      <c r="C3022" s="56" t="s">
        <v>1040</v>
      </c>
      <c r="D3022" s="57" t="s">
        <v>6556</v>
      </c>
      <c r="E3022" s="58" t="s">
        <v>6555</v>
      </c>
    </row>
    <row r="3023" spans="1:5" x14ac:dyDescent="0.25">
      <c r="A3023" s="54" t="s">
        <v>6557</v>
      </c>
      <c r="B3023" s="55" t="s">
        <v>4108</v>
      </c>
      <c r="C3023" s="56" t="s">
        <v>1040</v>
      </c>
      <c r="D3023" s="57" t="s">
        <v>6558</v>
      </c>
      <c r="E3023" s="58" t="s">
        <v>6557</v>
      </c>
    </row>
    <row r="3024" spans="1:5" x14ac:dyDescent="0.25">
      <c r="A3024" s="54" t="s">
        <v>6559</v>
      </c>
      <c r="B3024" s="55" t="s">
        <v>4108</v>
      </c>
      <c r="C3024" s="56" t="s">
        <v>1040</v>
      </c>
      <c r="D3024" s="57" t="s">
        <v>6560</v>
      </c>
      <c r="E3024" s="58" t="s">
        <v>6559</v>
      </c>
    </row>
    <row r="3025" spans="1:5" x14ac:dyDescent="0.25">
      <c r="A3025" s="54" t="s">
        <v>6561</v>
      </c>
      <c r="B3025" s="55" t="s">
        <v>4108</v>
      </c>
      <c r="C3025" s="56" t="s">
        <v>1040</v>
      </c>
      <c r="D3025" s="57" t="s">
        <v>6562</v>
      </c>
      <c r="E3025" s="58" t="s">
        <v>6561</v>
      </c>
    </row>
    <row r="3026" spans="1:5" x14ac:dyDescent="0.25">
      <c r="A3026" s="54" t="s">
        <v>6563</v>
      </c>
      <c r="B3026" s="55" t="s">
        <v>4108</v>
      </c>
      <c r="C3026" s="56" t="s">
        <v>1040</v>
      </c>
      <c r="D3026" s="57" t="s">
        <v>6564</v>
      </c>
      <c r="E3026" s="58" t="s">
        <v>6563</v>
      </c>
    </row>
    <row r="3027" spans="1:5" x14ac:dyDescent="0.25">
      <c r="A3027" s="54" t="s">
        <v>6565</v>
      </c>
      <c r="B3027" s="55" t="s">
        <v>4108</v>
      </c>
      <c r="C3027" s="56" t="s">
        <v>1040</v>
      </c>
      <c r="D3027" s="57" t="s">
        <v>6566</v>
      </c>
      <c r="E3027" s="58" t="s">
        <v>6565</v>
      </c>
    </row>
    <row r="3028" spans="1:5" x14ac:dyDescent="0.25">
      <c r="A3028" s="54" t="s">
        <v>6567</v>
      </c>
      <c r="B3028" s="55" t="s">
        <v>4108</v>
      </c>
      <c r="C3028" s="56" t="s">
        <v>1040</v>
      </c>
      <c r="D3028" s="57" t="s">
        <v>6568</v>
      </c>
      <c r="E3028" s="58" t="s">
        <v>6567</v>
      </c>
    </row>
    <row r="3029" spans="1:5" x14ac:dyDescent="0.25">
      <c r="A3029" s="54" t="s">
        <v>6569</v>
      </c>
      <c r="B3029" s="55" t="s">
        <v>4108</v>
      </c>
      <c r="C3029" s="56" t="s">
        <v>1040</v>
      </c>
      <c r="D3029" s="57" t="s">
        <v>6570</v>
      </c>
      <c r="E3029" s="58" t="s">
        <v>6569</v>
      </c>
    </row>
    <row r="3030" spans="1:5" x14ac:dyDescent="0.25">
      <c r="A3030" s="54" t="s">
        <v>6571</v>
      </c>
      <c r="B3030" s="55" t="s">
        <v>4108</v>
      </c>
      <c r="C3030" s="56" t="s">
        <v>1040</v>
      </c>
      <c r="D3030" s="57" t="s">
        <v>6572</v>
      </c>
      <c r="E3030" s="58" t="s">
        <v>6571</v>
      </c>
    </row>
    <row r="3031" spans="1:5" ht="24" x14ac:dyDescent="0.25">
      <c r="A3031" s="54" t="s">
        <v>6573</v>
      </c>
      <c r="B3031" s="55" t="s">
        <v>4108</v>
      </c>
      <c r="C3031" s="56" t="s">
        <v>1040</v>
      </c>
      <c r="D3031" s="57" t="s">
        <v>6574</v>
      </c>
      <c r="E3031" s="58" t="s">
        <v>6573</v>
      </c>
    </row>
    <row r="3032" spans="1:5" ht="24" x14ac:dyDescent="0.25">
      <c r="A3032" s="54" t="s">
        <v>6575</v>
      </c>
      <c r="B3032" s="55" t="s">
        <v>4108</v>
      </c>
      <c r="C3032" s="56" t="s">
        <v>1040</v>
      </c>
      <c r="D3032" s="57" t="s">
        <v>6576</v>
      </c>
      <c r="E3032" s="58" t="s">
        <v>6575</v>
      </c>
    </row>
    <row r="3033" spans="1:5" x14ac:dyDescent="0.25">
      <c r="A3033" s="54" t="s">
        <v>6577</v>
      </c>
      <c r="B3033" s="55" t="s">
        <v>4108</v>
      </c>
      <c r="C3033" s="56" t="s">
        <v>1040</v>
      </c>
      <c r="D3033" s="57" t="s">
        <v>6578</v>
      </c>
      <c r="E3033" s="58" t="s">
        <v>6577</v>
      </c>
    </row>
    <row r="3034" spans="1:5" x14ac:dyDescent="0.25">
      <c r="A3034" s="49" t="s">
        <v>6579</v>
      </c>
      <c r="B3034" s="50" t="s">
        <v>4108</v>
      </c>
      <c r="C3034" s="51" t="s">
        <v>1037</v>
      </c>
      <c r="D3034" s="52" t="s">
        <v>6580</v>
      </c>
      <c r="E3034" s="53" t="s">
        <v>6579</v>
      </c>
    </row>
    <row r="3035" spans="1:5" x14ac:dyDescent="0.25">
      <c r="A3035" s="54" t="s">
        <v>6581</v>
      </c>
      <c r="B3035" s="55" t="s">
        <v>4108</v>
      </c>
      <c r="C3035" s="56" t="s">
        <v>1040</v>
      </c>
      <c r="D3035" s="57" t="s">
        <v>6582</v>
      </c>
      <c r="E3035" s="58" t="s">
        <v>6581</v>
      </c>
    </row>
    <row r="3036" spans="1:5" x14ac:dyDescent="0.25">
      <c r="A3036" s="54" t="s">
        <v>6583</v>
      </c>
      <c r="B3036" s="55" t="s">
        <v>4108</v>
      </c>
      <c r="C3036" s="56" t="s">
        <v>1040</v>
      </c>
      <c r="D3036" s="57" t="s">
        <v>6584</v>
      </c>
      <c r="E3036" s="58" t="s">
        <v>6583</v>
      </c>
    </row>
    <row r="3037" spans="1:5" x14ac:dyDescent="0.25">
      <c r="A3037" s="54" t="s">
        <v>6585</v>
      </c>
      <c r="B3037" s="55" t="s">
        <v>4108</v>
      </c>
      <c r="C3037" s="56" t="s">
        <v>1040</v>
      </c>
      <c r="D3037" s="57" t="s">
        <v>6586</v>
      </c>
      <c r="E3037" s="58" t="s">
        <v>6585</v>
      </c>
    </row>
    <row r="3038" spans="1:5" x14ac:dyDescent="0.25">
      <c r="A3038" s="54" t="s">
        <v>6587</v>
      </c>
      <c r="B3038" s="55" t="s">
        <v>4108</v>
      </c>
      <c r="C3038" s="56" t="s">
        <v>1040</v>
      </c>
      <c r="D3038" s="57" t="s">
        <v>6588</v>
      </c>
      <c r="E3038" s="58" t="s">
        <v>6587</v>
      </c>
    </row>
    <row r="3039" spans="1:5" x14ac:dyDescent="0.25">
      <c r="A3039" s="54" t="s">
        <v>6589</v>
      </c>
      <c r="B3039" s="55" t="s">
        <v>4108</v>
      </c>
      <c r="C3039" s="56" t="s">
        <v>1040</v>
      </c>
      <c r="D3039" s="57" t="s">
        <v>6590</v>
      </c>
      <c r="E3039" s="58" t="s">
        <v>6589</v>
      </c>
    </row>
    <row r="3040" spans="1:5" x14ac:dyDescent="0.25">
      <c r="A3040" s="54" t="s">
        <v>6591</v>
      </c>
      <c r="B3040" s="55" t="s">
        <v>4108</v>
      </c>
      <c r="C3040" s="56" t="s">
        <v>1040</v>
      </c>
      <c r="D3040" s="57" t="s">
        <v>6592</v>
      </c>
      <c r="E3040" s="58" t="s">
        <v>6591</v>
      </c>
    </row>
    <row r="3041" spans="1:5" x14ac:dyDescent="0.25">
      <c r="A3041" s="54" t="s">
        <v>6593</v>
      </c>
      <c r="B3041" s="55" t="s">
        <v>4108</v>
      </c>
      <c r="C3041" s="56" t="s">
        <v>1040</v>
      </c>
      <c r="D3041" s="57" t="s">
        <v>6594</v>
      </c>
      <c r="E3041" s="58" t="s">
        <v>6593</v>
      </c>
    </row>
    <row r="3042" spans="1:5" x14ac:dyDescent="0.25">
      <c r="A3042" s="54" t="s">
        <v>6595</v>
      </c>
      <c r="B3042" s="55" t="s">
        <v>4108</v>
      </c>
      <c r="C3042" s="56" t="s">
        <v>1040</v>
      </c>
      <c r="D3042" s="57" t="s">
        <v>6596</v>
      </c>
      <c r="E3042" s="58" t="s">
        <v>6595</v>
      </c>
    </row>
    <row r="3043" spans="1:5" ht="24" x14ac:dyDescent="0.25">
      <c r="A3043" s="54" t="s">
        <v>6597</v>
      </c>
      <c r="B3043" s="55" t="s">
        <v>4108</v>
      </c>
      <c r="C3043" s="56" t="s">
        <v>1040</v>
      </c>
      <c r="D3043" s="57" t="s">
        <v>6598</v>
      </c>
      <c r="E3043" s="58" t="s">
        <v>6597</v>
      </c>
    </row>
    <row r="3044" spans="1:5" x14ac:dyDescent="0.25">
      <c r="A3044" s="54" t="s">
        <v>6599</v>
      </c>
      <c r="B3044" s="55" t="s">
        <v>4108</v>
      </c>
      <c r="C3044" s="56" t="s">
        <v>1040</v>
      </c>
      <c r="D3044" s="57" t="s">
        <v>6600</v>
      </c>
      <c r="E3044" s="58" t="s">
        <v>6599</v>
      </c>
    </row>
    <row r="3045" spans="1:5" x14ac:dyDescent="0.25">
      <c r="A3045" s="54" t="s">
        <v>6601</v>
      </c>
      <c r="B3045" s="55" t="s">
        <v>4108</v>
      </c>
      <c r="C3045" s="56" t="s">
        <v>1040</v>
      </c>
      <c r="D3045" s="57" t="s">
        <v>6602</v>
      </c>
      <c r="E3045" s="58" t="s">
        <v>6601</v>
      </c>
    </row>
    <row r="3046" spans="1:5" ht="24" x14ac:dyDescent="0.25">
      <c r="A3046" s="54" t="s">
        <v>6603</v>
      </c>
      <c r="B3046" s="55" t="s">
        <v>4108</v>
      </c>
      <c r="C3046" s="56" t="s">
        <v>1040</v>
      </c>
      <c r="D3046" s="57" t="s">
        <v>6604</v>
      </c>
      <c r="E3046" s="58" t="s">
        <v>6603</v>
      </c>
    </row>
    <row r="3047" spans="1:5" x14ac:dyDescent="0.25">
      <c r="A3047" s="54" t="s">
        <v>6605</v>
      </c>
      <c r="B3047" s="55" t="s">
        <v>4108</v>
      </c>
      <c r="C3047" s="56" t="s">
        <v>1040</v>
      </c>
      <c r="D3047" s="57" t="s">
        <v>6606</v>
      </c>
      <c r="E3047" s="58" t="s">
        <v>6605</v>
      </c>
    </row>
    <row r="3048" spans="1:5" x14ac:dyDescent="0.25">
      <c r="A3048" s="54" t="s">
        <v>6607</v>
      </c>
      <c r="B3048" s="55" t="s">
        <v>4108</v>
      </c>
      <c r="C3048" s="56" t="s">
        <v>1040</v>
      </c>
      <c r="D3048" s="57" t="s">
        <v>6608</v>
      </c>
      <c r="E3048" s="58" t="s">
        <v>6607</v>
      </c>
    </row>
    <row r="3049" spans="1:5" x14ac:dyDescent="0.25">
      <c r="A3049" s="54" t="s">
        <v>6609</v>
      </c>
      <c r="B3049" s="55" t="s">
        <v>4108</v>
      </c>
      <c r="C3049" s="56" t="s">
        <v>1040</v>
      </c>
      <c r="D3049" s="57" t="s">
        <v>6610</v>
      </c>
      <c r="E3049" s="58" t="s">
        <v>6609</v>
      </c>
    </row>
    <row r="3050" spans="1:5" x14ac:dyDescent="0.25">
      <c r="A3050" s="54" t="s">
        <v>6611</v>
      </c>
      <c r="B3050" s="55" t="s">
        <v>4108</v>
      </c>
      <c r="C3050" s="56" t="s">
        <v>1040</v>
      </c>
      <c r="D3050" s="57" t="s">
        <v>6612</v>
      </c>
      <c r="E3050" s="58" t="s">
        <v>6611</v>
      </c>
    </row>
    <row r="3051" spans="1:5" x14ac:dyDescent="0.25">
      <c r="A3051" s="54" t="s">
        <v>6613</v>
      </c>
      <c r="B3051" s="55" t="s">
        <v>4108</v>
      </c>
      <c r="C3051" s="56" t="s">
        <v>1040</v>
      </c>
      <c r="D3051" s="57" t="s">
        <v>6614</v>
      </c>
      <c r="E3051" s="58" t="s">
        <v>6613</v>
      </c>
    </row>
    <row r="3052" spans="1:5" x14ac:dyDescent="0.25">
      <c r="A3052" s="54" t="s">
        <v>6615</v>
      </c>
      <c r="B3052" s="55" t="s">
        <v>4108</v>
      </c>
      <c r="C3052" s="56" t="s">
        <v>1040</v>
      </c>
      <c r="D3052" s="57" t="s">
        <v>6616</v>
      </c>
      <c r="E3052" s="58" t="s">
        <v>6615</v>
      </c>
    </row>
    <row r="3053" spans="1:5" ht="24" x14ac:dyDescent="0.25">
      <c r="A3053" s="54" t="s">
        <v>6617</v>
      </c>
      <c r="B3053" s="55" t="s">
        <v>4108</v>
      </c>
      <c r="C3053" s="56" t="s">
        <v>1040</v>
      </c>
      <c r="D3053" s="57" t="s">
        <v>6618</v>
      </c>
      <c r="E3053" s="58" t="s">
        <v>6617</v>
      </c>
    </row>
    <row r="3054" spans="1:5" x14ac:dyDescent="0.25">
      <c r="A3054" s="54" t="s">
        <v>6619</v>
      </c>
      <c r="B3054" s="55" t="s">
        <v>4108</v>
      </c>
      <c r="C3054" s="56" t="s">
        <v>1040</v>
      </c>
      <c r="D3054" s="57" t="s">
        <v>6620</v>
      </c>
      <c r="E3054" s="58" t="s">
        <v>6619</v>
      </c>
    </row>
    <row r="3055" spans="1:5" x14ac:dyDescent="0.25">
      <c r="A3055" s="49" t="s">
        <v>6621</v>
      </c>
      <c r="B3055" s="50" t="s">
        <v>4108</v>
      </c>
      <c r="C3055" s="51" t="s">
        <v>1037</v>
      </c>
      <c r="D3055" s="52" t="s">
        <v>6622</v>
      </c>
      <c r="E3055" s="53" t="s">
        <v>6621</v>
      </c>
    </row>
    <row r="3056" spans="1:5" x14ac:dyDescent="0.25">
      <c r="A3056" s="54" t="s">
        <v>6623</v>
      </c>
      <c r="B3056" s="55" t="s">
        <v>4108</v>
      </c>
      <c r="C3056" s="56" t="s">
        <v>1040</v>
      </c>
      <c r="D3056" s="57" t="s">
        <v>6624</v>
      </c>
      <c r="E3056" s="58" t="s">
        <v>6623</v>
      </c>
    </row>
    <row r="3057" spans="1:5" x14ac:dyDescent="0.25">
      <c r="A3057" s="54" t="s">
        <v>6625</v>
      </c>
      <c r="B3057" s="55" t="s">
        <v>4108</v>
      </c>
      <c r="C3057" s="56" t="s">
        <v>1040</v>
      </c>
      <c r="D3057" s="57" t="s">
        <v>6626</v>
      </c>
      <c r="E3057" s="58" t="s">
        <v>6625</v>
      </c>
    </row>
    <row r="3058" spans="1:5" x14ac:dyDescent="0.25">
      <c r="A3058" s="54" t="s">
        <v>6627</v>
      </c>
      <c r="B3058" s="55" t="s">
        <v>4108</v>
      </c>
      <c r="C3058" s="56" t="s">
        <v>1040</v>
      </c>
      <c r="D3058" s="57" t="s">
        <v>6628</v>
      </c>
      <c r="E3058" s="58" t="s">
        <v>6627</v>
      </c>
    </row>
    <row r="3059" spans="1:5" x14ac:dyDescent="0.25">
      <c r="A3059" s="61" t="s">
        <v>6629</v>
      </c>
      <c r="B3059" s="62" t="s">
        <v>4108</v>
      </c>
      <c r="C3059" s="63" t="s">
        <v>1037</v>
      </c>
      <c r="D3059" s="52" t="s">
        <v>6630</v>
      </c>
      <c r="E3059" s="64" t="s">
        <v>6629</v>
      </c>
    </row>
    <row r="3060" spans="1:5" x14ac:dyDescent="0.25">
      <c r="A3060" s="54" t="s">
        <v>6631</v>
      </c>
      <c r="B3060" s="55" t="s">
        <v>4108</v>
      </c>
      <c r="C3060" s="56" t="s">
        <v>1040</v>
      </c>
      <c r="D3060" s="57" t="s">
        <v>6630</v>
      </c>
      <c r="E3060" s="58" t="s">
        <v>6631</v>
      </c>
    </row>
    <row r="3061" spans="1:5" x14ac:dyDescent="0.25">
      <c r="A3061" s="44" t="s">
        <v>6632</v>
      </c>
      <c r="B3061" s="45" t="s">
        <v>4108</v>
      </c>
      <c r="C3061" s="46" t="s">
        <v>1034</v>
      </c>
      <c r="D3061" s="47" t="s">
        <v>6633</v>
      </c>
      <c r="E3061" s="48" t="s">
        <v>6632</v>
      </c>
    </row>
    <row r="3062" spans="1:5" x14ac:dyDescent="0.25">
      <c r="A3062" s="49" t="s">
        <v>6634</v>
      </c>
      <c r="B3062" s="50" t="s">
        <v>4108</v>
      </c>
      <c r="C3062" s="51" t="s">
        <v>1037</v>
      </c>
      <c r="D3062" s="52" t="s">
        <v>6633</v>
      </c>
      <c r="E3062" s="53" t="s">
        <v>6634</v>
      </c>
    </row>
    <row r="3063" spans="1:5" x14ac:dyDescent="0.25">
      <c r="A3063" s="54" t="s">
        <v>6635</v>
      </c>
      <c r="B3063" s="55" t="s">
        <v>4108</v>
      </c>
      <c r="C3063" s="56" t="s">
        <v>1040</v>
      </c>
      <c r="D3063" s="57" t="s">
        <v>6633</v>
      </c>
      <c r="E3063" s="58" t="s">
        <v>6635</v>
      </c>
    </row>
    <row r="3064" spans="1:5" x14ac:dyDescent="0.25">
      <c r="A3064" s="44" t="s">
        <v>6636</v>
      </c>
      <c r="B3064" s="45" t="s">
        <v>4108</v>
      </c>
      <c r="C3064" s="46" t="s">
        <v>1034</v>
      </c>
      <c r="D3064" s="47" t="s">
        <v>6637</v>
      </c>
      <c r="E3064" s="48" t="s">
        <v>6636</v>
      </c>
    </row>
    <row r="3065" spans="1:5" x14ac:dyDescent="0.25">
      <c r="A3065" s="49" t="s">
        <v>6638</v>
      </c>
      <c r="B3065" s="50" t="s">
        <v>4108</v>
      </c>
      <c r="C3065" s="51" t="s">
        <v>1037</v>
      </c>
      <c r="D3065" s="52" t="s">
        <v>6639</v>
      </c>
      <c r="E3065" s="53" t="s">
        <v>6638</v>
      </c>
    </row>
    <row r="3066" spans="1:5" x14ac:dyDescent="0.25">
      <c r="A3066" s="54" t="s">
        <v>6640</v>
      </c>
      <c r="B3066" s="55" t="s">
        <v>4108</v>
      </c>
      <c r="C3066" s="56" t="s">
        <v>1040</v>
      </c>
      <c r="D3066" s="57" t="s">
        <v>6639</v>
      </c>
      <c r="E3066" s="58" t="s">
        <v>6640</v>
      </c>
    </row>
    <row r="3067" spans="1:5" x14ac:dyDescent="0.25">
      <c r="A3067" s="49" t="s">
        <v>6641</v>
      </c>
      <c r="B3067" s="50" t="s">
        <v>4108</v>
      </c>
      <c r="C3067" s="51" t="s">
        <v>1037</v>
      </c>
      <c r="D3067" s="52" t="s">
        <v>6642</v>
      </c>
      <c r="E3067" s="53" t="s">
        <v>6641</v>
      </c>
    </row>
    <row r="3068" spans="1:5" x14ac:dyDescent="0.25">
      <c r="A3068" s="54" t="s">
        <v>6643</v>
      </c>
      <c r="B3068" s="55" t="s">
        <v>4108</v>
      </c>
      <c r="C3068" s="56" t="s">
        <v>1040</v>
      </c>
      <c r="D3068" s="57" t="s">
        <v>6642</v>
      </c>
      <c r="E3068" s="58" t="s">
        <v>6643</v>
      </c>
    </row>
    <row r="3069" spans="1:5" x14ac:dyDescent="0.25">
      <c r="A3069" s="49" t="s">
        <v>6644</v>
      </c>
      <c r="B3069" s="50" t="s">
        <v>4108</v>
      </c>
      <c r="C3069" s="51" t="s">
        <v>1037</v>
      </c>
      <c r="D3069" s="52" t="s">
        <v>6645</v>
      </c>
      <c r="E3069" s="53" t="s">
        <v>6644</v>
      </c>
    </row>
    <row r="3070" spans="1:5" x14ac:dyDescent="0.25">
      <c r="A3070" s="54" t="s">
        <v>6646</v>
      </c>
      <c r="B3070" s="55" t="s">
        <v>4108</v>
      </c>
      <c r="C3070" s="56" t="s">
        <v>1040</v>
      </c>
      <c r="D3070" s="57" t="s">
        <v>6645</v>
      </c>
      <c r="E3070" s="58" t="s">
        <v>6646</v>
      </c>
    </row>
    <row r="3071" spans="1:5" x14ac:dyDescent="0.25">
      <c r="A3071" s="49" t="s">
        <v>6647</v>
      </c>
      <c r="B3071" s="50" t="s">
        <v>4108</v>
      </c>
      <c r="C3071" s="51" t="s">
        <v>1037</v>
      </c>
      <c r="D3071" s="52" t="s">
        <v>6648</v>
      </c>
      <c r="E3071" s="53" t="s">
        <v>6647</v>
      </c>
    </row>
    <row r="3072" spans="1:5" x14ac:dyDescent="0.25">
      <c r="A3072" s="54" t="s">
        <v>6649</v>
      </c>
      <c r="B3072" s="55" t="s">
        <v>4108</v>
      </c>
      <c r="C3072" s="56" t="s">
        <v>1040</v>
      </c>
      <c r="D3072" s="57" t="s">
        <v>6648</v>
      </c>
      <c r="E3072" s="58" t="s">
        <v>6649</v>
      </c>
    </row>
    <row r="3073" spans="1:5" x14ac:dyDescent="0.25">
      <c r="A3073" s="44" t="s">
        <v>6650</v>
      </c>
      <c r="B3073" s="45" t="s">
        <v>4108</v>
      </c>
      <c r="C3073" s="46" t="s">
        <v>1034</v>
      </c>
      <c r="D3073" s="68" t="s">
        <v>6651</v>
      </c>
      <c r="E3073" s="48" t="s">
        <v>6650</v>
      </c>
    </row>
    <row r="3074" spans="1:5" x14ac:dyDescent="0.25">
      <c r="A3074" s="49" t="s">
        <v>6652</v>
      </c>
      <c r="B3074" s="50" t="s">
        <v>4108</v>
      </c>
      <c r="C3074" s="51" t="s">
        <v>1037</v>
      </c>
      <c r="D3074" s="52" t="s">
        <v>6651</v>
      </c>
      <c r="E3074" s="53" t="s">
        <v>6652</v>
      </c>
    </row>
    <row r="3075" spans="1:5" x14ac:dyDescent="0.25">
      <c r="A3075" s="54" t="s">
        <v>6653</v>
      </c>
      <c r="B3075" s="55" t="s">
        <v>4108</v>
      </c>
      <c r="C3075" s="56" t="s">
        <v>1040</v>
      </c>
      <c r="D3075" s="57" t="s">
        <v>6651</v>
      </c>
      <c r="E3075" s="58" t="s">
        <v>6653</v>
      </c>
    </row>
    <row r="3076" spans="1:5" x14ac:dyDescent="0.25">
      <c r="A3076" s="44" t="s">
        <v>6654</v>
      </c>
      <c r="B3076" s="45" t="s">
        <v>4108</v>
      </c>
      <c r="C3076" s="46" t="s">
        <v>1034</v>
      </c>
      <c r="D3076" s="68" t="s">
        <v>6655</v>
      </c>
      <c r="E3076" s="48" t="s">
        <v>6654</v>
      </c>
    </row>
    <row r="3077" spans="1:5" x14ac:dyDescent="0.25">
      <c r="A3077" s="49" t="s">
        <v>6656</v>
      </c>
      <c r="B3077" s="50" t="s">
        <v>4108</v>
      </c>
      <c r="C3077" s="51" t="s">
        <v>1037</v>
      </c>
      <c r="D3077" s="52" t="s">
        <v>6657</v>
      </c>
      <c r="E3077" s="53" t="s">
        <v>6656</v>
      </c>
    </row>
    <row r="3078" spans="1:5" x14ac:dyDescent="0.25">
      <c r="A3078" s="54" t="s">
        <v>6658</v>
      </c>
      <c r="B3078" s="55" t="s">
        <v>4108</v>
      </c>
      <c r="C3078" s="56" t="s">
        <v>1040</v>
      </c>
      <c r="D3078" s="57" t="s">
        <v>6657</v>
      </c>
      <c r="E3078" s="58" t="s">
        <v>6658</v>
      </c>
    </row>
    <row r="3079" spans="1:5" x14ac:dyDescent="0.25">
      <c r="A3079" s="49" t="s">
        <v>6659</v>
      </c>
      <c r="B3079" s="50" t="s">
        <v>4108</v>
      </c>
      <c r="C3079" s="51" t="s">
        <v>1037</v>
      </c>
      <c r="D3079" s="52" t="s">
        <v>6660</v>
      </c>
      <c r="E3079" s="53" t="s">
        <v>6659</v>
      </c>
    </row>
    <row r="3080" spans="1:5" x14ac:dyDescent="0.25">
      <c r="A3080" s="54" t="s">
        <v>6661</v>
      </c>
      <c r="B3080" s="55" t="s">
        <v>4108</v>
      </c>
      <c r="C3080" s="56" t="s">
        <v>1040</v>
      </c>
      <c r="D3080" s="57" t="s">
        <v>6660</v>
      </c>
      <c r="E3080" s="58" t="s">
        <v>6661</v>
      </c>
    </row>
    <row r="3081" spans="1:5" x14ac:dyDescent="0.25">
      <c r="A3081" s="44" t="s">
        <v>6662</v>
      </c>
      <c r="B3081" s="45" t="s">
        <v>4108</v>
      </c>
      <c r="C3081" s="46" t="s">
        <v>1034</v>
      </c>
      <c r="D3081" s="68" t="s">
        <v>6663</v>
      </c>
      <c r="E3081" s="48" t="s">
        <v>6662</v>
      </c>
    </row>
    <row r="3082" spans="1:5" x14ac:dyDescent="0.25">
      <c r="A3082" s="61" t="s">
        <v>6664</v>
      </c>
      <c r="B3082" s="62" t="s">
        <v>4108</v>
      </c>
      <c r="C3082" s="63" t="s">
        <v>1037</v>
      </c>
      <c r="D3082" s="52" t="s">
        <v>6665</v>
      </c>
      <c r="E3082" s="64" t="s">
        <v>6664</v>
      </c>
    </row>
    <row r="3083" spans="1:5" x14ac:dyDescent="0.25">
      <c r="A3083" s="54" t="s">
        <v>6666</v>
      </c>
      <c r="B3083" s="55" t="s">
        <v>4108</v>
      </c>
      <c r="C3083" s="56" t="s">
        <v>1040</v>
      </c>
      <c r="D3083" s="57" t="s">
        <v>6667</v>
      </c>
      <c r="E3083" s="58" t="s">
        <v>6666</v>
      </c>
    </row>
    <row r="3084" spans="1:5" x14ac:dyDescent="0.25">
      <c r="A3084" s="54" t="s">
        <v>6668</v>
      </c>
      <c r="B3084" s="55" t="s">
        <v>4108</v>
      </c>
      <c r="C3084" s="56" t="s">
        <v>1040</v>
      </c>
      <c r="D3084" s="57" t="s">
        <v>6669</v>
      </c>
      <c r="E3084" s="58" t="s">
        <v>6668</v>
      </c>
    </row>
    <row r="3085" spans="1:5" x14ac:dyDescent="0.25">
      <c r="A3085" s="54" t="s">
        <v>6670</v>
      </c>
      <c r="B3085" s="55" t="s">
        <v>4108</v>
      </c>
      <c r="C3085" s="56" t="s">
        <v>1040</v>
      </c>
      <c r="D3085" s="57" t="s">
        <v>6671</v>
      </c>
      <c r="E3085" s="58" t="s">
        <v>6670</v>
      </c>
    </row>
    <row r="3086" spans="1:5" x14ac:dyDescent="0.25">
      <c r="A3086" s="54" t="s">
        <v>6672</v>
      </c>
      <c r="B3086" s="55" t="s">
        <v>4108</v>
      </c>
      <c r="C3086" s="56" t="s">
        <v>1040</v>
      </c>
      <c r="D3086" s="57" t="s">
        <v>6673</v>
      </c>
      <c r="E3086" s="58" t="s">
        <v>6672</v>
      </c>
    </row>
    <row r="3087" spans="1:5" x14ac:dyDescent="0.25">
      <c r="A3087" s="54" t="s">
        <v>6674</v>
      </c>
      <c r="B3087" s="55" t="s">
        <v>4108</v>
      </c>
      <c r="C3087" s="56" t="s">
        <v>1040</v>
      </c>
      <c r="D3087" s="57" t="s">
        <v>6675</v>
      </c>
      <c r="E3087" s="58" t="s">
        <v>6674</v>
      </c>
    </row>
    <row r="3088" spans="1:5" x14ac:dyDescent="0.25">
      <c r="A3088" s="54" t="s">
        <v>6676</v>
      </c>
      <c r="B3088" s="55" t="s">
        <v>4108</v>
      </c>
      <c r="C3088" s="56" t="s">
        <v>1040</v>
      </c>
      <c r="D3088" s="57" t="s">
        <v>6677</v>
      </c>
      <c r="E3088" s="58" t="s">
        <v>6676</v>
      </c>
    </row>
    <row r="3089" spans="1:5" x14ac:dyDescent="0.25">
      <c r="A3089" s="54" t="s">
        <v>6678</v>
      </c>
      <c r="B3089" s="55" t="s">
        <v>4108</v>
      </c>
      <c r="C3089" s="56" t="s">
        <v>1040</v>
      </c>
      <c r="D3089" s="57" t="s">
        <v>6679</v>
      </c>
      <c r="E3089" s="58" t="s">
        <v>6678</v>
      </c>
    </row>
    <row r="3090" spans="1:5" x14ac:dyDescent="0.25">
      <c r="A3090" s="54" t="s">
        <v>6680</v>
      </c>
      <c r="B3090" s="55" t="s">
        <v>4108</v>
      </c>
      <c r="C3090" s="56" t="s">
        <v>1040</v>
      </c>
      <c r="D3090" s="57" t="s">
        <v>6681</v>
      </c>
      <c r="E3090" s="58" t="s">
        <v>6680</v>
      </c>
    </row>
    <row r="3091" spans="1:5" x14ac:dyDescent="0.25">
      <c r="A3091" s="54" t="s">
        <v>6682</v>
      </c>
      <c r="B3091" s="55" t="s">
        <v>4108</v>
      </c>
      <c r="C3091" s="56" t="s">
        <v>1040</v>
      </c>
      <c r="D3091" s="57" t="s">
        <v>6683</v>
      </c>
      <c r="E3091" s="58" t="s">
        <v>6682</v>
      </c>
    </row>
    <row r="3092" spans="1:5" x14ac:dyDescent="0.25">
      <c r="A3092" s="54" t="s">
        <v>6684</v>
      </c>
      <c r="B3092" s="55" t="s">
        <v>4108</v>
      </c>
      <c r="C3092" s="56" t="s">
        <v>1040</v>
      </c>
      <c r="D3092" s="57" t="s">
        <v>6685</v>
      </c>
      <c r="E3092" s="58" t="s">
        <v>6684</v>
      </c>
    </row>
    <row r="3093" spans="1:5" x14ac:dyDescent="0.25">
      <c r="A3093" s="54" t="s">
        <v>6686</v>
      </c>
      <c r="B3093" s="55" t="s">
        <v>4108</v>
      </c>
      <c r="C3093" s="56" t="s">
        <v>1040</v>
      </c>
      <c r="D3093" s="57" t="s">
        <v>6687</v>
      </c>
      <c r="E3093" s="58" t="s">
        <v>6686</v>
      </c>
    </row>
    <row r="3094" spans="1:5" ht="24" x14ac:dyDescent="0.25">
      <c r="A3094" s="54" t="s">
        <v>6688</v>
      </c>
      <c r="B3094" s="55" t="s">
        <v>4108</v>
      </c>
      <c r="C3094" s="56" t="s">
        <v>1040</v>
      </c>
      <c r="D3094" s="57" t="s">
        <v>6689</v>
      </c>
      <c r="E3094" s="58" t="s">
        <v>6688</v>
      </c>
    </row>
    <row r="3095" spans="1:5" x14ac:dyDescent="0.25">
      <c r="A3095" s="54" t="s">
        <v>6690</v>
      </c>
      <c r="B3095" s="55" t="s">
        <v>4108</v>
      </c>
      <c r="C3095" s="56" t="s">
        <v>1040</v>
      </c>
      <c r="D3095" s="57" t="s">
        <v>6691</v>
      </c>
      <c r="E3095" s="58" t="s">
        <v>6690</v>
      </c>
    </row>
    <row r="3096" spans="1:5" x14ac:dyDescent="0.25">
      <c r="A3096" s="61" t="s">
        <v>6692</v>
      </c>
      <c r="B3096" s="62" t="s">
        <v>4108</v>
      </c>
      <c r="C3096" s="63" t="s">
        <v>1037</v>
      </c>
      <c r="D3096" s="52" t="s">
        <v>6693</v>
      </c>
      <c r="E3096" s="64" t="s">
        <v>6692</v>
      </c>
    </row>
    <row r="3097" spans="1:5" x14ac:dyDescent="0.25">
      <c r="A3097" s="54" t="s">
        <v>6694</v>
      </c>
      <c r="B3097" s="55" t="s">
        <v>4108</v>
      </c>
      <c r="C3097" s="56" t="s">
        <v>1040</v>
      </c>
      <c r="D3097" s="57" t="s">
        <v>6695</v>
      </c>
      <c r="E3097" s="58" t="s">
        <v>6694</v>
      </c>
    </row>
    <row r="3098" spans="1:5" x14ac:dyDescent="0.25">
      <c r="A3098" s="54" t="s">
        <v>6696</v>
      </c>
      <c r="B3098" s="55" t="s">
        <v>4108</v>
      </c>
      <c r="C3098" s="56" t="s">
        <v>1040</v>
      </c>
      <c r="D3098" s="57" t="s">
        <v>6697</v>
      </c>
      <c r="E3098" s="58" t="s">
        <v>6696</v>
      </c>
    </row>
    <row r="3099" spans="1:5" x14ac:dyDescent="0.25">
      <c r="A3099" s="54" t="s">
        <v>6698</v>
      </c>
      <c r="B3099" s="55" t="s">
        <v>4108</v>
      </c>
      <c r="C3099" s="56" t="s">
        <v>1040</v>
      </c>
      <c r="D3099" s="57" t="s">
        <v>6699</v>
      </c>
      <c r="E3099" s="58" t="s">
        <v>6698</v>
      </c>
    </row>
    <row r="3100" spans="1:5" x14ac:dyDescent="0.25">
      <c r="A3100" s="54" t="s">
        <v>6700</v>
      </c>
      <c r="B3100" s="55" t="s">
        <v>4108</v>
      </c>
      <c r="C3100" s="56" t="s">
        <v>1040</v>
      </c>
      <c r="D3100" s="57" t="s">
        <v>6701</v>
      </c>
      <c r="E3100" s="58" t="s">
        <v>6700</v>
      </c>
    </row>
    <row r="3101" spans="1:5" x14ac:dyDescent="0.25">
      <c r="A3101" s="54" t="s">
        <v>6702</v>
      </c>
      <c r="B3101" s="55" t="s">
        <v>4108</v>
      </c>
      <c r="C3101" s="56" t="s">
        <v>1040</v>
      </c>
      <c r="D3101" s="57" t="s">
        <v>6703</v>
      </c>
      <c r="E3101" s="58" t="s">
        <v>6702</v>
      </c>
    </row>
    <row r="3102" spans="1:5" x14ac:dyDescent="0.25">
      <c r="A3102" s="54" t="s">
        <v>6704</v>
      </c>
      <c r="B3102" s="55" t="s">
        <v>4108</v>
      </c>
      <c r="C3102" s="56" t="s">
        <v>1040</v>
      </c>
      <c r="D3102" s="57" t="s">
        <v>6705</v>
      </c>
      <c r="E3102" s="58" t="s">
        <v>6704</v>
      </c>
    </row>
    <row r="3103" spans="1:5" x14ac:dyDescent="0.25">
      <c r="A3103" s="54" t="s">
        <v>6706</v>
      </c>
      <c r="B3103" s="55" t="s">
        <v>4108</v>
      </c>
      <c r="C3103" s="56" t="s">
        <v>1040</v>
      </c>
      <c r="D3103" s="57" t="s">
        <v>6707</v>
      </c>
      <c r="E3103" s="58" t="s">
        <v>6706</v>
      </c>
    </row>
    <row r="3104" spans="1:5" x14ac:dyDescent="0.25">
      <c r="A3104" s="54" t="s">
        <v>6708</v>
      </c>
      <c r="B3104" s="55" t="s">
        <v>4108</v>
      </c>
      <c r="C3104" s="56" t="s">
        <v>1040</v>
      </c>
      <c r="D3104" s="57" t="s">
        <v>6709</v>
      </c>
      <c r="E3104" s="58" t="s">
        <v>6708</v>
      </c>
    </row>
    <row r="3105" spans="1:5" ht="24" x14ac:dyDescent="0.25">
      <c r="A3105" s="54" t="s">
        <v>6710</v>
      </c>
      <c r="B3105" s="55" t="s">
        <v>4108</v>
      </c>
      <c r="C3105" s="56" t="s">
        <v>1040</v>
      </c>
      <c r="D3105" s="57" t="s">
        <v>6711</v>
      </c>
      <c r="E3105" s="58" t="s">
        <v>6710</v>
      </c>
    </row>
    <row r="3106" spans="1:5" x14ac:dyDescent="0.25">
      <c r="A3106" s="54" t="s">
        <v>6712</v>
      </c>
      <c r="B3106" s="55" t="s">
        <v>4108</v>
      </c>
      <c r="C3106" s="56" t="s">
        <v>1040</v>
      </c>
      <c r="D3106" s="57" t="s">
        <v>6713</v>
      </c>
      <c r="E3106" s="58" t="s">
        <v>6712</v>
      </c>
    </row>
    <row r="3107" spans="1:5" x14ac:dyDescent="0.25">
      <c r="A3107" s="54" t="s">
        <v>6714</v>
      </c>
      <c r="B3107" s="55" t="s">
        <v>4108</v>
      </c>
      <c r="C3107" s="56" t="s">
        <v>1040</v>
      </c>
      <c r="D3107" s="57" t="s">
        <v>6715</v>
      </c>
      <c r="E3107" s="58" t="s">
        <v>6714</v>
      </c>
    </row>
    <row r="3108" spans="1:5" ht="24" x14ac:dyDescent="0.25">
      <c r="A3108" s="54" t="s">
        <v>6716</v>
      </c>
      <c r="B3108" s="55" t="s">
        <v>4108</v>
      </c>
      <c r="C3108" s="56" t="s">
        <v>1040</v>
      </c>
      <c r="D3108" s="57" t="s">
        <v>6717</v>
      </c>
      <c r="E3108" s="58" t="s">
        <v>6716</v>
      </c>
    </row>
    <row r="3109" spans="1:5" x14ac:dyDescent="0.25">
      <c r="A3109" s="54" t="s">
        <v>6718</v>
      </c>
      <c r="B3109" s="55" t="s">
        <v>4108</v>
      </c>
      <c r="C3109" s="56" t="s">
        <v>1040</v>
      </c>
      <c r="D3109" s="57" t="s">
        <v>6719</v>
      </c>
      <c r="E3109" s="58" t="s">
        <v>6718</v>
      </c>
    </row>
    <row r="3110" spans="1:5" x14ac:dyDescent="0.25">
      <c r="A3110" s="54" t="s">
        <v>6720</v>
      </c>
      <c r="B3110" s="55" t="s">
        <v>4108</v>
      </c>
      <c r="C3110" s="56" t="s">
        <v>1040</v>
      </c>
      <c r="D3110" s="57" t="s">
        <v>6721</v>
      </c>
      <c r="E3110" s="58" t="s">
        <v>6720</v>
      </c>
    </row>
    <row r="3111" spans="1:5" x14ac:dyDescent="0.25">
      <c r="A3111" s="54" t="s">
        <v>6722</v>
      </c>
      <c r="B3111" s="55" t="s">
        <v>4108</v>
      </c>
      <c r="C3111" s="56" t="s">
        <v>1040</v>
      </c>
      <c r="D3111" s="57" t="s">
        <v>6723</v>
      </c>
      <c r="E3111" s="58" t="s">
        <v>6722</v>
      </c>
    </row>
    <row r="3112" spans="1:5" x14ac:dyDescent="0.25">
      <c r="A3112" s="54" t="s">
        <v>6724</v>
      </c>
      <c r="B3112" s="55" t="s">
        <v>4108</v>
      </c>
      <c r="C3112" s="56" t="s">
        <v>1040</v>
      </c>
      <c r="D3112" s="57" t="s">
        <v>6725</v>
      </c>
      <c r="E3112" s="58" t="s">
        <v>6724</v>
      </c>
    </row>
    <row r="3113" spans="1:5" x14ac:dyDescent="0.25">
      <c r="A3113" s="54" t="s">
        <v>6726</v>
      </c>
      <c r="B3113" s="55" t="s">
        <v>4108</v>
      </c>
      <c r="C3113" s="56" t="s">
        <v>1040</v>
      </c>
      <c r="D3113" s="57" t="s">
        <v>6727</v>
      </c>
      <c r="E3113" s="58" t="s">
        <v>6726</v>
      </c>
    </row>
    <row r="3114" spans="1:5" x14ac:dyDescent="0.25">
      <c r="A3114" s="54" t="s">
        <v>6728</v>
      </c>
      <c r="B3114" s="55" t="s">
        <v>4108</v>
      </c>
      <c r="C3114" s="56" t="s">
        <v>1040</v>
      </c>
      <c r="D3114" s="57" t="s">
        <v>6729</v>
      </c>
      <c r="E3114" s="58" t="s">
        <v>6728</v>
      </c>
    </row>
    <row r="3115" spans="1:5" x14ac:dyDescent="0.25">
      <c r="A3115" s="54" t="s">
        <v>6730</v>
      </c>
      <c r="B3115" s="55" t="s">
        <v>4108</v>
      </c>
      <c r="C3115" s="56" t="s">
        <v>1040</v>
      </c>
      <c r="D3115" s="57" t="s">
        <v>6731</v>
      </c>
      <c r="E3115" s="58" t="s">
        <v>6730</v>
      </c>
    </row>
    <row r="3116" spans="1:5" x14ac:dyDescent="0.25">
      <c r="A3116" s="54" t="s">
        <v>6732</v>
      </c>
      <c r="B3116" s="55" t="s">
        <v>4108</v>
      </c>
      <c r="C3116" s="56" t="s">
        <v>1040</v>
      </c>
      <c r="D3116" s="57" t="s">
        <v>6733</v>
      </c>
      <c r="E3116" s="58" t="s">
        <v>6732</v>
      </c>
    </row>
    <row r="3117" spans="1:5" x14ac:dyDescent="0.25">
      <c r="A3117" s="61" t="s">
        <v>6734</v>
      </c>
      <c r="B3117" s="62" t="s">
        <v>4108</v>
      </c>
      <c r="C3117" s="63" t="s">
        <v>1037</v>
      </c>
      <c r="D3117" s="52" t="s">
        <v>6735</v>
      </c>
      <c r="E3117" s="64" t="s">
        <v>6734</v>
      </c>
    </row>
    <row r="3118" spans="1:5" x14ac:dyDescent="0.25">
      <c r="A3118" s="54" t="s">
        <v>6736</v>
      </c>
      <c r="B3118" s="55" t="s">
        <v>4108</v>
      </c>
      <c r="C3118" s="56" t="s">
        <v>1040</v>
      </c>
      <c r="D3118" s="57" t="s">
        <v>6737</v>
      </c>
      <c r="E3118" s="58" t="s">
        <v>6736</v>
      </c>
    </row>
    <row r="3119" spans="1:5" x14ac:dyDescent="0.25">
      <c r="A3119" s="54" t="s">
        <v>6738</v>
      </c>
      <c r="B3119" s="55" t="s">
        <v>4108</v>
      </c>
      <c r="C3119" s="56" t="s">
        <v>1040</v>
      </c>
      <c r="D3119" s="57" t="s">
        <v>6739</v>
      </c>
      <c r="E3119" s="58" t="s">
        <v>6738</v>
      </c>
    </row>
    <row r="3120" spans="1:5" x14ac:dyDescent="0.25">
      <c r="A3120" s="54" t="s">
        <v>6740</v>
      </c>
      <c r="B3120" s="55" t="s">
        <v>4108</v>
      </c>
      <c r="C3120" s="56" t="s">
        <v>1040</v>
      </c>
      <c r="D3120" s="57" t="s">
        <v>6741</v>
      </c>
      <c r="E3120" s="58" t="s">
        <v>6740</v>
      </c>
    </row>
    <row r="3121" spans="1:5" x14ac:dyDescent="0.25">
      <c r="A3121" s="44" t="s">
        <v>6742</v>
      </c>
      <c r="B3121" s="45" t="s">
        <v>4108</v>
      </c>
      <c r="C3121" s="46" t="s">
        <v>1034</v>
      </c>
      <c r="D3121" s="47" t="s">
        <v>6743</v>
      </c>
      <c r="E3121" s="48" t="s">
        <v>6742</v>
      </c>
    </row>
    <row r="3122" spans="1:5" x14ac:dyDescent="0.25">
      <c r="A3122" s="49" t="s">
        <v>6744</v>
      </c>
      <c r="B3122" s="50" t="s">
        <v>4108</v>
      </c>
      <c r="C3122" s="51" t="s">
        <v>1037</v>
      </c>
      <c r="D3122" s="52" t="s">
        <v>6743</v>
      </c>
      <c r="E3122" s="53" t="s">
        <v>6744</v>
      </c>
    </row>
    <row r="3123" spans="1:5" x14ac:dyDescent="0.25">
      <c r="A3123" s="54" t="s">
        <v>6745</v>
      </c>
      <c r="B3123" s="55" t="s">
        <v>4108</v>
      </c>
      <c r="C3123" s="56" t="s">
        <v>1040</v>
      </c>
      <c r="D3123" s="57" t="s">
        <v>6743</v>
      </c>
      <c r="E3123" s="58" t="s">
        <v>6745</v>
      </c>
    </row>
    <row r="3124" spans="1:5" x14ac:dyDescent="0.25">
      <c r="A3124" s="44" t="s">
        <v>6746</v>
      </c>
      <c r="B3124" s="45" t="s">
        <v>4108</v>
      </c>
      <c r="C3124" s="46" t="s">
        <v>1034</v>
      </c>
      <c r="D3124" s="47" t="s">
        <v>6747</v>
      </c>
      <c r="E3124" s="48" t="s">
        <v>6746</v>
      </c>
    </row>
    <row r="3125" spans="1:5" x14ac:dyDescent="0.25">
      <c r="A3125" s="49" t="s">
        <v>6748</v>
      </c>
      <c r="B3125" s="50" t="s">
        <v>4108</v>
      </c>
      <c r="C3125" s="51" t="s">
        <v>1037</v>
      </c>
      <c r="D3125" s="52" t="s">
        <v>6749</v>
      </c>
      <c r="E3125" s="53" t="s">
        <v>6748</v>
      </c>
    </row>
    <row r="3126" spans="1:5" x14ac:dyDescent="0.25">
      <c r="A3126" s="54" t="s">
        <v>6750</v>
      </c>
      <c r="B3126" s="55" t="s">
        <v>4108</v>
      </c>
      <c r="C3126" s="56" t="s">
        <v>1040</v>
      </c>
      <c r="D3126" s="57" t="s">
        <v>6749</v>
      </c>
      <c r="E3126" s="58" t="s">
        <v>6750</v>
      </c>
    </row>
    <row r="3127" spans="1:5" x14ac:dyDescent="0.25">
      <c r="A3127" s="49" t="s">
        <v>6751</v>
      </c>
      <c r="B3127" s="50" t="s">
        <v>4108</v>
      </c>
      <c r="C3127" s="51" t="s">
        <v>1037</v>
      </c>
      <c r="D3127" s="52" t="s">
        <v>6752</v>
      </c>
      <c r="E3127" s="53" t="s">
        <v>6751</v>
      </c>
    </row>
    <row r="3128" spans="1:5" x14ac:dyDescent="0.25">
      <c r="A3128" s="54" t="s">
        <v>6753</v>
      </c>
      <c r="B3128" s="55" t="s">
        <v>4108</v>
      </c>
      <c r="C3128" s="56" t="s">
        <v>1040</v>
      </c>
      <c r="D3128" s="57" t="s">
        <v>6752</v>
      </c>
      <c r="E3128" s="58" t="s">
        <v>6753</v>
      </c>
    </row>
    <row r="3129" spans="1:5" x14ac:dyDescent="0.25">
      <c r="A3129" s="49" t="s">
        <v>6754</v>
      </c>
      <c r="B3129" s="50" t="s">
        <v>4108</v>
      </c>
      <c r="C3129" s="51" t="s">
        <v>1037</v>
      </c>
      <c r="D3129" s="52" t="s">
        <v>6755</v>
      </c>
      <c r="E3129" s="53" t="s">
        <v>6754</v>
      </c>
    </row>
    <row r="3130" spans="1:5" x14ac:dyDescent="0.25">
      <c r="A3130" s="54" t="s">
        <v>6756</v>
      </c>
      <c r="B3130" s="55" t="s">
        <v>4108</v>
      </c>
      <c r="C3130" s="56" t="s">
        <v>1040</v>
      </c>
      <c r="D3130" s="57" t="s">
        <v>6755</v>
      </c>
      <c r="E3130" s="58" t="s">
        <v>6756</v>
      </c>
    </row>
    <row r="3131" spans="1:5" x14ac:dyDescent="0.25">
      <c r="A3131" s="49" t="s">
        <v>6757</v>
      </c>
      <c r="B3131" s="50" t="s">
        <v>4108</v>
      </c>
      <c r="C3131" s="51" t="s">
        <v>1037</v>
      </c>
      <c r="D3131" s="52" t="s">
        <v>6758</v>
      </c>
      <c r="E3131" s="53" t="s">
        <v>6757</v>
      </c>
    </row>
    <row r="3132" spans="1:5" x14ac:dyDescent="0.25">
      <c r="A3132" s="54" t="s">
        <v>6759</v>
      </c>
      <c r="B3132" s="55" t="s">
        <v>4108</v>
      </c>
      <c r="C3132" s="56" t="s">
        <v>1040</v>
      </c>
      <c r="D3132" s="57" t="s">
        <v>6758</v>
      </c>
      <c r="E3132" s="58" t="s">
        <v>6759</v>
      </c>
    </row>
    <row r="3133" spans="1:5" x14ac:dyDescent="0.25">
      <c r="A3133" s="44" t="s">
        <v>6760</v>
      </c>
      <c r="B3133" s="45" t="s">
        <v>4108</v>
      </c>
      <c r="C3133" s="46" t="s">
        <v>1034</v>
      </c>
      <c r="D3133" s="47" t="s">
        <v>6761</v>
      </c>
      <c r="E3133" s="48" t="s">
        <v>6760</v>
      </c>
    </row>
    <row r="3134" spans="1:5" x14ac:dyDescent="0.25">
      <c r="A3134" s="49" t="s">
        <v>6762</v>
      </c>
      <c r="B3134" s="50" t="s">
        <v>4108</v>
      </c>
      <c r="C3134" s="51" t="s">
        <v>1037</v>
      </c>
      <c r="D3134" s="52" t="s">
        <v>6761</v>
      </c>
      <c r="E3134" s="53" t="s">
        <v>6762</v>
      </c>
    </row>
    <row r="3135" spans="1:5" x14ac:dyDescent="0.25">
      <c r="A3135" s="54" t="s">
        <v>6763</v>
      </c>
      <c r="B3135" s="55" t="s">
        <v>4108</v>
      </c>
      <c r="C3135" s="56" t="s">
        <v>1040</v>
      </c>
      <c r="D3135" s="57" t="s">
        <v>6761</v>
      </c>
      <c r="E3135" s="58" t="s">
        <v>6763</v>
      </c>
    </row>
    <row r="3136" spans="1:5" x14ac:dyDescent="0.25">
      <c r="A3136" s="44" t="s">
        <v>6764</v>
      </c>
      <c r="B3136" s="45" t="s">
        <v>4108</v>
      </c>
      <c r="C3136" s="46" t="s">
        <v>1034</v>
      </c>
      <c r="D3136" s="47" t="s">
        <v>6765</v>
      </c>
      <c r="E3136" s="48" t="s">
        <v>6764</v>
      </c>
    </row>
    <row r="3137" spans="1:5" x14ac:dyDescent="0.25">
      <c r="A3137" s="49" t="s">
        <v>6766</v>
      </c>
      <c r="B3137" s="50" t="s">
        <v>4108</v>
      </c>
      <c r="C3137" s="51" t="s">
        <v>1037</v>
      </c>
      <c r="D3137" s="52" t="s">
        <v>6767</v>
      </c>
      <c r="E3137" s="53" t="s">
        <v>6766</v>
      </c>
    </row>
    <row r="3138" spans="1:5" x14ac:dyDescent="0.25">
      <c r="A3138" s="54" t="s">
        <v>6768</v>
      </c>
      <c r="B3138" s="55" t="s">
        <v>4108</v>
      </c>
      <c r="C3138" s="56" t="s">
        <v>1040</v>
      </c>
      <c r="D3138" s="57" t="s">
        <v>6767</v>
      </c>
      <c r="E3138" s="58" t="s">
        <v>6768</v>
      </c>
    </row>
    <row r="3139" spans="1:5" x14ac:dyDescent="0.25">
      <c r="A3139" s="49" t="s">
        <v>6769</v>
      </c>
      <c r="B3139" s="50" t="s">
        <v>4108</v>
      </c>
      <c r="C3139" s="51" t="s">
        <v>1037</v>
      </c>
      <c r="D3139" s="52" t="s">
        <v>6770</v>
      </c>
      <c r="E3139" s="53" t="s">
        <v>6769</v>
      </c>
    </row>
    <row r="3140" spans="1:5" x14ac:dyDescent="0.25">
      <c r="A3140" s="54" t="s">
        <v>6771</v>
      </c>
      <c r="B3140" s="55" t="s">
        <v>4108</v>
      </c>
      <c r="C3140" s="56" t="s">
        <v>1040</v>
      </c>
      <c r="D3140" s="57" t="s">
        <v>6770</v>
      </c>
      <c r="E3140" s="58" t="s">
        <v>6771</v>
      </c>
    </row>
    <row r="3141" spans="1:5" x14ac:dyDescent="0.25">
      <c r="A3141" s="39" t="s">
        <v>6772</v>
      </c>
      <c r="B3141" s="40" t="s">
        <v>4108</v>
      </c>
      <c r="C3141" s="41" t="s">
        <v>1031</v>
      </c>
      <c r="D3141" s="42" t="s">
        <v>6773</v>
      </c>
      <c r="E3141" s="43" t="s">
        <v>6772</v>
      </c>
    </row>
    <row r="3142" spans="1:5" x14ac:dyDescent="0.25">
      <c r="A3142" s="44" t="s">
        <v>6774</v>
      </c>
      <c r="B3142" s="45" t="s">
        <v>4108</v>
      </c>
      <c r="C3142" s="46" t="s">
        <v>1034</v>
      </c>
      <c r="D3142" s="47" t="s">
        <v>6775</v>
      </c>
      <c r="E3142" s="48" t="s">
        <v>6774</v>
      </c>
    </row>
    <row r="3143" spans="1:5" x14ac:dyDescent="0.25">
      <c r="A3143" s="49" t="s">
        <v>6776</v>
      </c>
      <c r="B3143" s="50" t="s">
        <v>4108</v>
      </c>
      <c r="C3143" s="51" t="s">
        <v>1037</v>
      </c>
      <c r="D3143" s="52" t="s">
        <v>6777</v>
      </c>
      <c r="E3143" s="53" t="s">
        <v>6776</v>
      </c>
    </row>
    <row r="3144" spans="1:5" x14ac:dyDescent="0.25">
      <c r="A3144" s="54" t="s">
        <v>6778</v>
      </c>
      <c r="B3144" s="55" t="s">
        <v>4108</v>
      </c>
      <c r="C3144" s="56" t="s">
        <v>1040</v>
      </c>
      <c r="D3144" s="57" t="s">
        <v>6779</v>
      </c>
      <c r="E3144" s="58" t="s">
        <v>6778</v>
      </c>
    </row>
    <row r="3145" spans="1:5" x14ac:dyDescent="0.25">
      <c r="A3145" s="54" t="s">
        <v>6780</v>
      </c>
      <c r="B3145" s="55" t="s">
        <v>4108</v>
      </c>
      <c r="C3145" s="56" t="s">
        <v>1040</v>
      </c>
      <c r="D3145" s="57" t="s">
        <v>6781</v>
      </c>
      <c r="E3145" s="58" t="s">
        <v>6780</v>
      </c>
    </row>
    <row r="3146" spans="1:5" x14ac:dyDescent="0.25">
      <c r="A3146" s="54" t="s">
        <v>6782</v>
      </c>
      <c r="B3146" s="55" t="s">
        <v>4108</v>
      </c>
      <c r="C3146" s="56" t="s">
        <v>1040</v>
      </c>
      <c r="D3146" s="57" t="s">
        <v>6783</v>
      </c>
      <c r="E3146" s="58" t="s">
        <v>6782</v>
      </c>
    </row>
    <row r="3147" spans="1:5" x14ac:dyDescent="0.25">
      <c r="A3147" s="54" t="s">
        <v>6784</v>
      </c>
      <c r="B3147" s="55" t="s">
        <v>4108</v>
      </c>
      <c r="C3147" s="56" t="s">
        <v>1040</v>
      </c>
      <c r="D3147" s="57" t="s">
        <v>6785</v>
      </c>
      <c r="E3147" s="58" t="s">
        <v>6784</v>
      </c>
    </row>
    <row r="3148" spans="1:5" x14ac:dyDescent="0.25">
      <c r="A3148" s="54" t="s">
        <v>6786</v>
      </c>
      <c r="B3148" s="55" t="s">
        <v>4108</v>
      </c>
      <c r="C3148" s="56" t="s">
        <v>1040</v>
      </c>
      <c r="D3148" s="57" t="s">
        <v>6787</v>
      </c>
      <c r="E3148" s="58" t="s">
        <v>6786</v>
      </c>
    </row>
    <row r="3149" spans="1:5" x14ac:dyDescent="0.25">
      <c r="A3149" s="54" t="s">
        <v>6788</v>
      </c>
      <c r="B3149" s="55" t="s">
        <v>4108</v>
      </c>
      <c r="C3149" s="56" t="s">
        <v>1040</v>
      </c>
      <c r="D3149" s="57" t="s">
        <v>6789</v>
      </c>
      <c r="E3149" s="58" t="s">
        <v>6788</v>
      </c>
    </row>
    <row r="3150" spans="1:5" x14ac:dyDescent="0.25">
      <c r="A3150" s="54" t="s">
        <v>6790</v>
      </c>
      <c r="B3150" s="55" t="s">
        <v>4108</v>
      </c>
      <c r="C3150" s="56" t="s">
        <v>1040</v>
      </c>
      <c r="D3150" s="57" t="s">
        <v>6791</v>
      </c>
      <c r="E3150" s="58" t="s">
        <v>6790</v>
      </c>
    </row>
    <row r="3151" spans="1:5" x14ac:dyDescent="0.25">
      <c r="A3151" s="54" t="s">
        <v>6792</v>
      </c>
      <c r="B3151" s="55" t="s">
        <v>4108</v>
      </c>
      <c r="C3151" s="56" t="s">
        <v>1040</v>
      </c>
      <c r="D3151" s="57" t="s">
        <v>6793</v>
      </c>
      <c r="E3151" s="58" t="s">
        <v>6792</v>
      </c>
    </row>
    <row r="3152" spans="1:5" x14ac:dyDescent="0.25">
      <c r="A3152" s="54" t="s">
        <v>6794</v>
      </c>
      <c r="B3152" s="55" t="s">
        <v>4108</v>
      </c>
      <c r="C3152" s="56" t="s">
        <v>1040</v>
      </c>
      <c r="D3152" s="57" t="s">
        <v>6795</v>
      </c>
      <c r="E3152" s="58" t="s">
        <v>6794</v>
      </c>
    </row>
    <row r="3153" spans="1:5" x14ac:dyDescent="0.25">
      <c r="A3153" s="54" t="s">
        <v>6796</v>
      </c>
      <c r="B3153" s="55" t="s">
        <v>4108</v>
      </c>
      <c r="C3153" s="56" t="s">
        <v>1040</v>
      </c>
      <c r="D3153" s="57" t="s">
        <v>6797</v>
      </c>
      <c r="E3153" s="58" t="s">
        <v>6796</v>
      </c>
    </row>
    <row r="3154" spans="1:5" x14ac:dyDescent="0.25">
      <c r="A3154" s="54" t="s">
        <v>6798</v>
      </c>
      <c r="B3154" s="55" t="s">
        <v>4108</v>
      </c>
      <c r="C3154" s="56" t="s">
        <v>1040</v>
      </c>
      <c r="D3154" s="57" t="s">
        <v>6799</v>
      </c>
      <c r="E3154" s="58" t="s">
        <v>6798</v>
      </c>
    </row>
    <row r="3155" spans="1:5" x14ac:dyDescent="0.25">
      <c r="A3155" s="54" t="s">
        <v>6800</v>
      </c>
      <c r="B3155" s="55" t="s">
        <v>4108</v>
      </c>
      <c r="C3155" s="56" t="s">
        <v>1040</v>
      </c>
      <c r="D3155" s="57" t="s">
        <v>6801</v>
      </c>
      <c r="E3155" s="58" t="s">
        <v>6800</v>
      </c>
    </row>
    <row r="3156" spans="1:5" x14ac:dyDescent="0.25">
      <c r="A3156" s="54" t="s">
        <v>6802</v>
      </c>
      <c r="B3156" s="55" t="s">
        <v>4108</v>
      </c>
      <c r="C3156" s="56" t="s">
        <v>1040</v>
      </c>
      <c r="D3156" s="57" t="s">
        <v>6803</v>
      </c>
      <c r="E3156" s="58" t="s">
        <v>6802</v>
      </c>
    </row>
    <row r="3157" spans="1:5" x14ac:dyDescent="0.25">
      <c r="A3157" s="49" t="s">
        <v>6804</v>
      </c>
      <c r="B3157" s="50" t="s">
        <v>4108</v>
      </c>
      <c r="C3157" s="51" t="s">
        <v>1037</v>
      </c>
      <c r="D3157" s="52" t="s">
        <v>6805</v>
      </c>
      <c r="E3157" s="53" t="s">
        <v>6804</v>
      </c>
    </row>
    <row r="3158" spans="1:5" x14ac:dyDescent="0.25">
      <c r="A3158" s="54" t="s">
        <v>6806</v>
      </c>
      <c r="B3158" s="55" t="s">
        <v>4108</v>
      </c>
      <c r="C3158" s="56" t="s">
        <v>1040</v>
      </c>
      <c r="D3158" s="57" t="s">
        <v>6807</v>
      </c>
      <c r="E3158" s="58" t="s">
        <v>6806</v>
      </c>
    </row>
    <row r="3159" spans="1:5" x14ac:dyDescent="0.25">
      <c r="A3159" s="54" t="s">
        <v>6808</v>
      </c>
      <c r="B3159" s="55" t="s">
        <v>4108</v>
      </c>
      <c r="C3159" s="56" t="s">
        <v>1040</v>
      </c>
      <c r="D3159" s="57" t="s">
        <v>6809</v>
      </c>
      <c r="E3159" s="58" t="s">
        <v>6808</v>
      </c>
    </row>
    <row r="3160" spans="1:5" x14ac:dyDescent="0.25">
      <c r="A3160" s="54" t="s">
        <v>6810</v>
      </c>
      <c r="B3160" s="55" t="s">
        <v>4108</v>
      </c>
      <c r="C3160" s="56" t="s">
        <v>1040</v>
      </c>
      <c r="D3160" s="57" t="s">
        <v>6811</v>
      </c>
      <c r="E3160" s="58" t="s">
        <v>6810</v>
      </c>
    </row>
    <row r="3161" spans="1:5" x14ac:dyDescent="0.25">
      <c r="A3161" s="54" t="s">
        <v>6812</v>
      </c>
      <c r="B3161" s="55" t="s">
        <v>4108</v>
      </c>
      <c r="C3161" s="56" t="s">
        <v>1040</v>
      </c>
      <c r="D3161" s="57" t="s">
        <v>6813</v>
      </c>
      <c r="E3161" s="58" t="s">
        <v>6812</v>
      </c>
    </row>
    <row r="3162" spans="1:5" x14ac:dyDescent="0.25">
      <c r="A3162" s="54" t="s">
        <v>6814</v>
      </c>
      <c r="B3162" s="55" t="s">
        <v>4108</v>
      </c>
      <c r="C3162" s="56" t="s">
        <v>1040</v>
      </c>
      <c r="D3162" s="57" t="s">
        <v>6815</v>
      </c>
      <c r="E3162" s="58" t="s">
        <v>6814</v>
      </c>
    </row>
    <row r="3163" spans="1:5" x14ac:dyDescent="0.25">
      <c r="A3163" s="54" t="s">
        <v>6816</v>
      </c>
      <c r="B3163" s="55" t="s">
        <v>4108</v>
      </c>
      <c r="C3163" s="56" t="s">
        <v>1040</v>
      </c>
      <c r="D3163" s="57" t="s">
        <v>6817</v>
      </c>
      <c r="E3163" s="58" t="s">
        <v>6816</v>
      </c>
    </row>
    <row r="3164" spans="1:5" x14ac:dyDescent="0.25">
      <c r="A3164" s="54" t="s">
        <v>6818</v>
      </c>
      <c r="B3164" s="55" t="s">
        <v>4108</v>
      </c>
      <c r="C3164" s="56" t="s">
        <v>1040</v>
      </c>
      <c r="D3164" s="57" t="s">
        <v>6819</v>
      </c>
      <c r="E3164" s="58" t="s">
        <v>6818</v>
      </c>
    </row>
    <row r="3165" spans="1:5" x14ac:dyDescent="0.25">
      <c r="A3165" s="54" t="s">
        <v>6820</v>
      </c>
      <c r="B3165" s="55" t="s">
        <v>4108</v>
      </c>
      <c r="C3165" s="56" t="s">
        <v>1040</v>
      </c>
      <c r="D3165" s="57" t="s">
        <v>6821</v>
      </c>
      <c r="E3165" s="58" t="s">
        <v>6820</v>
      </c>
    </row>
    <row r="3166" spans="1:5" x14ac:dyDescent="0.25">
      <c r="A3166" s="54" t="s">
        <v>6822</v>
      </c>
      <c r="B3166" s="55" t="s">
        <v>4108</v>
      </c>
      <c r="C3166" s="56" t="s">
        <v>1040</v>
      </c>
      <c r="D3166" s="57" t="s">
        <v>6823</v>
      </c>
      <c r="E3166" s="58" t="s">
        <v>6822</v>
      </c>
    </row>
    <row r="3167" spans="1:5" x14ac:dyDescent="0.25">
      <c r="A3167" s="54" t="s">
        <v>6824</v>
      </c>
      <c r="B3167" s="55" t="s">
        <v>4108</v>
      </c>
      <c r="C3167" s="56" t="s">
        <v>1040</v>
      </c>
      <c r="D3167" s="57" t="s">
        <v>6825</v>
      </c>
      <c r="E3167" s="58" t="s">
        <v>6824</v>
      </c>
    </row>
    <row r="3168" spans="1:5" x14ac:dyDescent="0.25">
      <c r="A3168" s="54" t="s">
        <v>6826</v>
      </c>
      <c r="B3168" s="55" t="s">
        <v>4108</v>
      </c>
      <c r="C3168" s="56" t="s">
        <v>1040</v>
      </c>
      <c r="D3168" s="57" t="s">
        <v>6827</v>
      </c>
      <c r="E3168" s="58" t="s">
        <v>6826</v>
      </c>
    </row>
    <row r="3169" spans="1:5" x14ac:dyDescent="0.25">
      <c r="A3169" s="54" t="s">
        <v>6828</v>
      </c>
      <c r="B3169" s="55" t="s">
        <v>4108</v>
      </c>
      <c r="C3169" s="56" t="s">
        <v>1040</v>
      </c>
      <c r="D3169" s="57" t="s">
        <v>6829</v>
      </c>
      <c r="E3169" s="58" t="s">
        <v>6828</v>
      </c>
    </row>
    <row r="3170" spans="1:5" x14ac:dyDescent="0.25">
      <c r="A3170" s="54" t="s">
        <v>6830</v>
      </c>
      <c r="B3170" s="55" t="s">
        <v>4108</v>
      </c>
      <c r="C3170" s="56" t="s">
        <v>1040</v>
      </c>
      <c r="D3170" s="57" t="s">
        <v>6831</v>
      </c>
      <c r="E3170" s="58" t="s">
        <v>6830</v>
      </c>
    </row>
    <row r="3171" spans="1:5" x14ac:dyDescent="0.25">
      <c r="A3171" s="54" t="s">
        <v>6832</v>
      </c>
      <c r="B3171" s="55" t="s">
        <v>4108</v>
      </c>
      <c r="C3171" s="56" t="s">
        <v>1040</v>
      </c>
      <c r="D3171" s="57" t="s">
        <v>6833</v>
      </c>
      <c r="E3171" s="58" t="s">
        <v>6832</v>
      </c>
    </row>
    <row r="3172" spans="1:5" x14ac:dyDescent="0.25">
      <c r="A3172" s="54" t="s">
        <v>6834</v>
      </c>
      <c r="B3172" s="55" t="s">
        <v>4108</v>
      </c>
      <c r="C3172" s="56" t="s">
        <v>1040</v>
      </c>
      <c r="D3172" s="57" t="s">
        <v>6835</v>
      </c>
      <c r="E3172" s="58" t="s">
        <v>6834</v>
      </c>
    </row>
    <row r="3173" spans="1:5" x14ac:dyDescent="0.25">
      <c r="A3173" s="54" t="s">
        <v>6836</v>
      </c>
      <c r="B3173" s="55" t="s">
        <v>4108</v>
      </c>
      <c r="C3173" s="56" t="s">
        <v>1040</v>
      </c>
      <c r="D3173" s="57" t="s">
        <v>6837</v>
      </c>
      <c r="E3173" s="58" t="s">
        <v>6836</v>
      </c>
    </row>
    <row r="3174" spans="1:5" x14ac:dyDescent="0.25">
      <c r="A3174" s="54" t="s">
        <v>6838</v>
      </c>
      <c r="B3174" s="55" t="s">
        <v>4108</v>
      </c>
      <c r="C3174" s="56" t="s">
        <v>1040</v>
      </c>
      <c r="D3174" s="57" t="s">
        <v>6839</v>
      </c>
      <c r="E3174" s="58" t="s">
        <v>6838</v>
      </c>
    </row>
    <row r="3175" spans="1:5" x14ac:dyDescent="0.25">
      <c r="A3175" s="54" t="s">
        <v>6840</v>
      </c>
      <c r="B3175" s="55" t="s">
        <v>4108</v>
      </c>
      <c r="C3175" s="56" t="s">
        <v>1040</v>
      </c>
      <c r="D3175" s="57" t="s">
        <v>6841</v>
      </c>
      <c r="E3175" s="58" t="s">
        <v>6840</v>
      </c>
    </row>
    <row r="3176" spans="1:5" x14ac:dyDescent="0.25">
      <c r="A3176" s="54" t="s">
        <v>6842</v>
      </c>
      <c r="B3176" s="55" t="s">
        <v>4108</v>
      </c>
      <c r="C3176" s="56" t="s">
        <v>1040</v>
      </c>
      <c r="D3176" s="57" t="s">
        <v>6843</v>
      </c>
      <c r="E3176" s="58" t="s">
        <v>6842</v>
      </c>
    </row>
    <row r="3177" spans="1:5" x14ac:dyDescent="0.25">
      <c r="A3177" s="54" t="s">
        <v>6844</v>
      </c>
      <c r="B3177" s="55" t="s">
        <v>4108</v>
      </c>
      <c r="C3177" s="56" t="s">
        <v>1040</v>
      </c>
      <c r="D3177" s="57" t="s">
        <v>6845</v>
      </c>
      <c r="E3177" s="58" t="s">
        <v>6844</v>
      </c>
    </row>
    <row r="3178" spans="1:5" x14ac:dyDescent="0.25">
      <c r="A3178" s="49" t="s">
        <v>6846</v>
      </c>
      <c r="B3178" s="50" t="s">
        <v>4108</v>
      </c>
      <c r="C3178" s="51" t="s">
        <v>1037</v>
      </c>
      <c r="D3178" s="52" t="s">
        <v>6847</v>
      </c>
      <c r="E3178" s="53" t="s">
        <v>6846</v>
      </c>
    </row>
    <row r="3179" spans="1:5" x14ac:dyDescent="0.25">
      <c r="A3179" s="54" t="s">
        <v>6848</v>
      </c>
      <c r="B3179" s="55" t="s">
        <v>4108</v>
      </c>
      <c r="C3179" s="56" t="s">
        <v>1040</v>
      </c>
      <c r="D3179" s="57" t="s">
        <v>6849</v>
      </c>
      <c r="E3179" s="58" t="s">
        <v>6848</v>
      </c>
    </row>
    <row r="3180" spans="1:5" x14ac:dyDescent="0.25">
      <c r="A3180" s="54" t="s">
        <v>6850</v>
      </c>
      <c r="B3180" s="55" t="s">
        <v>4108</v>
      </c>
      <c r="C3180" s="56" t="s">
        <v>1040</v>
      </c>
      <c r="D3180" s="57" t="s">
        <v>6851</v>
      </c>
      <c r="E3180" s="58" t="s">
        <v>6850</v>
      </c>
    </row>
    <row r="3181" spans="1:5" x14ac:dyDescent="0.25">
      <c r="A3181" s="54" t="s">
        <v>6852</v>
      </c>
      <c r="B3181" s="55" t="s">
        <v>4108</v>
      </c>
      <c r="C3181" s="56" t="s">
        <v>1040</v>
      </c>
      <c r="D3181" s="57" t="s">
        <v>6853</v>
      </c>
      <c r="E3181" s="58" t="s">
        <v>6852</v>
      </c>
    </row>
    <row r="3182" spans="1:5" x14ac:dyDescent="0.25">
      <c r="A3182" s="44" t="s">
        <v>6854</v>
      </c>
      <c r="B3182" s="45" t="s">
        <v>4108</v>
      </c>
      <c r="C3182" s="46" t="s">
        <v>1034</v>
      </c>
      <c r="D3182" s="47" t="s">
        <v>6855</v>
      </c>
      <c r="E3182" s="48" t="s">
        <v>6854</v>
      </c>
    </row>
    <row r="3183" spans="1:5" x14ac:dyDescent="0.25">
      <c r="A3183" s="49" t="s">
        <v>6856</v>
      </c>
      <c r="B3183" s="50" t="s">
        <v>4108</v>
      </c>
      <c r="C3183" s="51" t="s">
        <v>1037</v>
      </c>
      <c r="D3183" s="52" t="s">
        <v>6855</v>
      </c>
      <c r="E3183" s="53" t="s">
        <v>6856</v>
      </c>
    </row>
    <row r="3184" spans="1:5" x14ac:dyDescent="0.25">
      <c r="A3184" s="54" t="s">
        <v>6857</v>
      </c>
      <c r="B3184" s="55" t="s">
        <v>4108</v>
      </c>
      <c r="C3184" s="56" t="s">
        <v>1040</v>
      </c>
      <c r="D3184" s="57" t="s">
        <v>6855</v>
      </c>
      <c r="E3184" s="58" t="s">
        <v>6857</v>
      </c>
    </row>
    <row r="3185" spans="1:5" x14ac:dyDescent="0.25">
      <c r="A3185" s="44" t="s">
        <v>6858</v>
      </c>
      <c r="B3185" s="45" t="s">
        <v>4108</v>
      </c>
      <c r="C3185" s="46" t="s">
        <v>1034</v>
      </c>
      <c r="D3185" s="47" t="s">
        <v>6859</v>
      </c>
      <c r="E3185" s="48" t="s">
        <v>6858</v>
      </c>
    </row>
    <row r="3186" spans="1:5" x14ac:dyDescent="0.25">
      <c r="A3186" s="49" t="s">
        <v>6860</v>
      </c>
      <c r="B3186" s="50" t="s">
        <v>4108</v>
      </c>
      <c r="C3186" s="51" t="s">
        <v>1037</v>
      </c>
      <c r="D3186" s="52" t="s">
        <v>6861</v>
      </c>
      <c r="E3186" s="53" t="s">
        <v>6860</v>
      </c>
    </row>
    <row r="3187" spans="1:5" x14ac:dyDescent="0.25">
      <c r="A3187" s="54" t="s">
        <v>6862</v>
      </c>
      <c r="B3187" s="55" t="s">
        <v>4108</v>
      </c>
      <c r="C3187" s="56" t="s">
        <v>1040</v>
      </c>
      <c r="D3187" s="57" t="s">
        <v>6861</v>
      </c>
      <c r="E3187" s="58" t="s">
        <v>6862</v>
      </c>
    </row>
    <row r="3188" spans="1:5" x14ac:dyDescent="0.25">
      <c r="A3188" s="49" t="s">
        <v>6863</v>
      </c>
      <c r="B3188" s="50" t="s">
        <v>4108</v>
      </c>
      <c r="C3188" s="51" t="s">
        <v>1037</v>
      </c>
      <c r="D3188" s="52" t="s">
        <v>6864</v>
      </c>
      <c r="E3188" s="53" t="s">
        <v>6863</v>
      </c>
    </row>
    <row r="3189" spans="1:5" x14ac:dyDescent="0.25">
      <c r="A3189" s="54" t="s">
        <v>6865</v>
      </c>
      <c r="B3189" s="55" t="s">
        <v>4108</v>
      </c>
      <c r="C3189" s="56" t="s">
        <v>1040</v>
      </c>
      <c r="D3189" s="57" t="s">
        <v>6864</v>
      </c>
      <c r="E3189" s="58" t="s">
        <v>6865</v>
      </c>
    </row>
    <row r="3190" spans="1:5" x14ac:dyDescent="0.25">
      <c r="A3190" s="49" t="s">
        <v>6866</v>
      </c>
      <c r="B3190" s="50" t="s">
        <v>4108</v>
      </c>
      <c r="C3190" s="51" t="s">
        <v>1037</v>
      </c>
      <c r="D3190" s="52" t="s">
        <v>6867</v>
      </c>
      <c r="E3190" s="53" t="s">
        <v>6866</v>
      </c>
    </row>
    <row r="3191" spans="1:5" x14ac:dyDescent="0.25">
      <c r="A3191" s="54" t="s">
        <v>6868</v>
      </c>
      <c r="B3191" s="55" t="s">
        <v>4108</v>
      </c>
      <c r="C3191" s="56" t="s">
        <v>1040</v>
      </c>
      <c r="D3191" s="57" t="s">
        <v>6867</v>
      </c>
      <c r="E3191" s="58" t="s">
        <v>6868</v>
      </c>
    </row>
    <row r="3192" spans="1:5" x14ac:dyDescent="0.25">
      <c r="A3192" s="49" t="s">
        <v>6869</v>
      </c>
      <c r="B3192" s="50" t="s">
        <v>4108</v>
      </c>
      <c r="C3192" s="51" t="s">
        <v>1037</v>
      </c>
      <c r="D3192" s="52" t="s">
        <v>6870</v>
      </c>
      <c r="E3192" s="53" t="s">
        <v>6869</v>
      </c>
    </row>
    <row r="3193" spans="1:5" x14ac:dyDescent="0.25">
      <c r="A3193" s="54" t="s">
        <v>6871</v>
      </c>
      <c r="B3193" s="55" t="s">
        <v>4108</v>
      </c>
      <c r="C3193" s="56" t="s">
        <v>1040</v>
      </c>
      <c r="D3193" s="57" t="s">
        <v>6870</v>
      </c>
      <c r="E3193" s="58" t="s">
        <v>6871</v>
      </c>
    </row>
    <row r="3194" spans="1:5" x14ac:dyDescent="0.25">
      <c r="A3194" s="44" t="s">
        <v>6872</v>
      </c>
      <c r="B3194" s="45" t="s">
        <v>4108</v>
      </c>
      <c r="C3194" s="46" t="s">
        <v>1034</v>
      </c>
      <c r="D3194" s="68" t="s">
        <v>6873</v>
      </c>
      <c r="E3194" s="48" t="s">
        <v>6872</v>
      </c>
    </row>
    <row r="3195" spans="1:5" x14ac:dyDescent="0.25">
      <c r="A3195" s="49" t="s">
        <v>6874</v>
      </c>
      <c r="B3195" s="50" t="s">
        <v>4108</v>
      </c>
      <c r="C3195" s="51" t="s">
        <v>1037</v>
      </c>
      <c r="D3195" s="52" t="s">
        <v>6873</v>
      </c>
      <c r="E3195" s="53" t="s">
        <v>6874</v>
      </c>
    </row>
    <row r="3196" spans="1:5" x14ac:dyDescent="0.25">
      <c r="A3196" s="54" t="s">
        <v>6875</v>
      </c>
      <c r="B3196" s="55" t="s">
        <v>4108</v>
      </c>
      <c r="C3196" s="56" t="s">
        <v>1040</v>
      </c>
      <c r="D3196" s="57" t="s">
        <v>6873</v>
      </c>
      <c r="E3196" s="58" t="s">
        <v>6875</v>
      </c>
    </row>
    <row r="3197" spans="1:5" x14ac:dyDescent="0.25">
      <c r="A3197" s="44" t="s">
        <v>6876</v>
      </c>
      <c r="B3197" s="45" t="s">
        <v>4108</v>
      </c>
      <c r="C3197" s="46" t="s">
        <v>1034</v>
      </c>
      <c r="D3197" s="68" t="s">
        <v>6877</v>
      </c>
      <c r="E3197" s="48" t="s">
        <v>6876</v>
      </c>
    </row>
    <row r="3198" spans="1:5" x14ac:dyDescent="0.25">
      <c r="A3198" s="49" t="s">
        <v>6878</v>
      </c>
      <c r="B3198" s="50" t="s">
        <v>4108</v>
      </c>
      <c r="C3198" s="51" t="s">
        <v>1037</v>
      </c>
      <c r="D3198" s="52" t="s">
        <v>6879</v>
      </c>
      <c r="E3198" s="53" t="s">
        <v>6878</v>
      </c>
    </row>
    <row r="3199" spans="1:5" x14ac:dyDescent="0.25">
      <c r="A3199" s="54" t="s">
        <v>6880</v>
      </c>
      <c r="B3199" s="55" t="s">
        <v>4108</v>
      </c>
      <c r="C3199" s="56" t="s">
        <v>1040</v>
      </c>
      <c r="D3199" s="57" t="s">
        <v>6879</v>
      </c>
      <c r="E3199" s="58" t="s">
        <v>6880</v>
      </c>
    </row>
    <row r="3200" spans="1:5" x14ac:dyDescent="0.25">
      <c r="A3200" s="49" t="s">
        <v>6881</v>
      </c>
      <c r="B3200" s="50" t="s">
        <v>4108</v>
      </c>
      <c r="C3200" s="51" t="s">
        <v>1037</v>
      </c>
      <c r="D3200" s="52" t="s">
        <v>6882</v>
      </c>
      <c r="E3200" s="53" t="s">
        <v>6881</v>
      </c>
    </row>
    <row r="3201" spans="1:5" x14ac:dyDescent="0.25">
      <c r="A3201" s="54" t="s">
        <v>6883</v>
      </c>
      <c r="B3201" s="55" t="s">
        <v>4108</v>
      </c>
      <c r="C3201" s="56" t="s">
        <v>1040</v>
      </c>
      <c r="D3201" s="57" t="s">
        <v>6882</v>
      </c>
      <c r="E3201" s="58" t="s">
        <v>6883</v>
      </c>
    </row>
    <row r="3202" spans="1:5" x14ac:dyDescent="0.25">
      <c r="A3202" s="44" t="s">
        <v>6884</v>
      </c>
      <c r="B3202" s="45" t="s">
        <v>4108</v>
      </c>
      <c r="C3202" s="46" t="s">
        <v>1034</v>
      </c>
      <c r="D3202" s="68" t="s">
        <v>6885</v>
      </c>
      <c r="E3202" s="48" t="s">
        <v>6884</v>
      </c>
    </row>
    <row r="3203" spans="1:5" x14ac:dyDescent="0.25">
      <c r="A3203" s="49" t="s">
        <v>6886</v>
      </c>
      <c r="B3203" s="50" t="s">
        <v>4108</v>
      </c>
      <c r="C3203" s="51" t="s">
        <v>1037</v>
      </c>
      <c r="D3203" s="52" t="s">
        <v>6885</v>
      </c>
      <c r="E3203" s="53" t="s">
        <v>6886</v>
      </c>
    </row>
    <row r="3204" spans="1:5" x14ac:dyDescent="0.25">
      <c r="A3204" s="54" t="s">
        <v>6887</v>
      </c>
      <c r="B3204" s="55" t="s">
        <v>4108</v>
      </c>
      <c r="C3204" s="56" t="s">
        <v>1040</v>
      </c>
      <c r="D3204" s="57" t="s">
        <v>6885</v>
      </c>
      <c r="E3204" s="58" t="s">
        <v>6887</v>
      </c>
    </row>
    <row r="3205" spans="1:5" x14ac:dyDescent="0.25">
      <c r="A3205" s="44" t="s">
        <v>6888</v>
      </c>
      <c r="B3205" s="45" t="s">
        <v>4108</v>
      </c>
      <c r="C3205" s="46" t="s">
        <v>1034</v>
      </c>
      <c r="D3205" s="68" t="s">
        <v>6889</v>
      </c>
      <c r="E3205" s="48" t="s">
        <v>6888</v>
      </c>
    </row>
    <row r="3206" spans="1:5" x14ac:dyDescent="0.25">
      <c r="A3206" s="49" t="s">
        <v>6890</v>
      </c>
      <c r="B3206" s="50" t="s">
        <v>4108</v>
      </c>
      <c r="C3206" s="51" t="s">
        <v>1037</v>
      </c>
      <c r="D3206" s="52" t="s">
        <v>6889</v>
      </c>
      <c r="E3206" s="53" t="s">
        <v>6890</v>
      </c>
    </row>
    <row r="3207" spans="1:5" x14ac:dyDescent="0.25">
      <c r="A3207" s="54" t="s">
        <v>6891</v>
      </c>
      <c r="B3207" s="55" t="s">
        <v>4108</v>
      </c>
      <c r="C3207" s="56" t="s">
        <v>1040</v>
      </c>
      <c r="D3207" s="57" t="s">
        <v>6889</v>
      </c>
      <c r="E3207" s="58" t="s">
        <v>6891</v>
      </c>
    </row>
    <row r="3208" spans="1:5" x14ac:dyDescent="0.25">
      <c r="A3208" s="44" t="s">
        <v>6892</v>
      </c>
      <c r="B3208" s="45" t="s">
        <v>4108</v>
      </c>
      <c r="C3208" s="46" t="s">
        <v>1034</v>
      </c>
      <c r="D3208" s="68" t="s">
        <v>6893</v>
      </c>
      <c r="E3208" s="48" t="s">
        <v>6892</v>
      </c>
    </row>
    <row r="3209" spans="1:5" x14ac:dyDescent="0.25">
      <c r="A3209" s="49" t="s">
        <v>6894</v>
      </c>
      <c r="B3209" s="50" t="s">
        <v>4108</v>
      </c>
      <c r="C3209" s="51" t="s">
        <v>1037</v>
      </c>
      <c r="D3209" s="52" t="s">
        <v>6893</v>
      </c>
      <c r="E3209" s="53" t="s">
        <v>6894</v>
      </c>
    </row>
    <row r="3210" spans="1:5" x14ac:dyDescent="0.25">
      <c r="A3210" s="54" t="s">
        <v>6895</v>
      </c>
      <c r="B3210" s="55" t="s">
        <v>4108</v>
      </c>
      <c r="C3210" s="56" t="s">
        <v>1040</v>
      </c>
      <c r="D3210" s="57" t="s">
        <v>6896</v>
      </c>
      <c r="E3210" s="58" t="s">
        <v>6895</v>
      </c>
    </row>
    <row r="3211" spans="1:5" x14ac:dyDescent="0.25">
      <c r="A3211" s="54" t="s">
        <v>6897</v>
      </c>
      <c r="B3211" s="55" t="s">
        <v>4108</v>
      </c>
      <c r="C3211" s="56" t="s">
        <v>1040</v>
      </c>
      <c r="D3211" s="57" t="s">
        <v>6898</v>
      </c>
      <c r="E3211" s="58" t="s">
        <v>6897</v>
      </c>
    </row>
    <row r="3212" spans="1:5" ht="17.25" x14ac:dyDescent="0.25">
      <c r="A3212" s="34" t="s">
        <v>6899</v>
      </c>
      <c r="B3212" s="35" t="s">
        <v>4108</v>
      </c>
      <c r="C3212" s="36" t="s">
        <v>1028</v>
      </c>
      <c r="D3212" s="74" t="s">
        <v>6900</v>
      </c>
      <c r="E3212" s="38" t="s">
        <v>6899</v>
      </c>
    </row>
    <row r="3213" spans="1:5" x14ac:dyDescent="0.25">
      <c r="A3213" s="39" t="s">
        <v>6901</v>
      </c>
      <c r="B3213" s="40" t="s">
        <v>4108</v>
      </c>
      <c r="C3213" s="41" t="s">
        <v>1031</v>
      </c>
      <c r="D3213" s="42" t="s">
        <v>6902</v>
      </c>
      <c r="E3213" s="43" t="s">
        <v>6901</v>
      </c>
    </row>
    <row r="3214" spans="1:5" x14ac:dyDescent="0.25">
      <c r="A3214" s="44" t="s">
        <v>6903</v>
      </c>
      <c r="B3214" s="45" t="s">
        <v>4108</v>
      </c>
      <c r="C3214" s="46" t="s">
        <v>1034</v>
      </c>
      <c r="D3214" s="68" t="s">
        <v>6904</v>
      </c>
      <c r="E3214" s="48" t="s">
        <v>6903</v>
      </c>
    </row>
    <row r="3215" spans="1:5" x14ac:dyDescent="0.25">
      <c r="A3215" s="49" t="s">
        <v>6905</v>
      </c>
      <c r="B3215" s="50" t="s">
        <v>4108</v>
      </c>
      <c r="C3215" s="51" t="s">
        <v>1037</v>
      </c>
      <c r="D3215" s="52" t="s">
        <v>6906</v>
      </c>
      <c r="E3215" s="53" t="s">
        <v>6905</v>
      </c>
    </row>
    <row r="3216" spans="1:5" x14ac:dyDescent="0.25">
      <c r="A3216" s="54" t="s">
        <v>6907</v>
      </c>
      <c r="B3216" s="55" t="s">
        <v>4108</v>
      </c>
      <c r="C3216" s="56" t="s">
        <v>1040</v>
      </c>
      <c r="D3216" s="57" t="s">
        <v>6908</v>
      </c>
      <c r="E3216" s="58" t="s">
        <v>6907</v>
      </c>
    </row>
    <row r="3217" spans="1:5" x14ac:dyDescent="0.25">
      <c r="A3217" s="54" t="s">
        <v>6909</v>
      </c>
      <c r="B3217" s="55" t="s">
        <v>4108</v>
      </c>
      <c r="C3217" s="56" t="s">
        <v>1040</v>
      </c>
      <c r="D3217" s="57" t="s">
        <v>6910</v>
      </c>
      <c r="E3217" s="58" t="s">
        <v>6909</v>
      </c>
    </row>
    <row r="3218" spans="1:5" x14ac:dyDescent="0.25">
      <c r="A3218" s="49" t="s">
        <v>6911</v>
      </c>
      <c r="B3218" s="50" t="s">
        <v>4108</v>
      </c>
      <c r="C3218" s="51" t="s">
        <v>1037</v>
      </c>
      <c r="D3218" s="52" t="s">
        <v>6912</v>
      </c>
      <c r="E3218" s="53" t="s">
        <v>6911</v>
      </c>
    </row>
    <row r="3219" spans="1:5" x14ac:dyDescent="0.25">
      <c r="A3219" s="54" t="s">
        <v>6913</v>
      </c>
      <c r="B3219" s="55" t="s">
        <v>4108</v>
      </c>
      <c r="C3219" s="56" t="s">
        <v>1040</v>
      </c>
      <c r="D3219" s="57" t="s">
        <v>6914</v>
      </c>
      <c r="E3219" s="58" t="s">
        <v>6913</v>
      </c>
    </row>
    <row r="3220" spans="1:5" x14ac:dyDescent="0.25">
      <c r="A3220" s="54" t="s">
        <v>6915</v>
      </c>
      <c r="B3220" s="55" t="s">
        <v>4108</v>
      </c>
      <c r="C3220" s="56" t="s">
        <v>1040</v>
      </c>
      <c r="D3220" s="57" t="s">
        <v>6916</v>
      </c>
      <c r="E3220" s="58" t="s">
        <v>6915</v>
      </c>
    </row>
    <row r="3221" spans="1:5" x14ac:dyDescent="0.25">
      <c r="A3221" s="44" t="s">
        <v>6917</v>
      </c>
      <c r="B3221" s="45" t="s">
        <v>4108</v>
      </c>
      <c r="C3221" s="46" t="s">
        <v>1034</v>
      </c>
      <c r="D3221" s="47" t="s">
        <v>6918</v>
      </c>
      <c r="E3221" s="48" t="s">
        <v>6917</v>
      </c>
    </row>
    <row r="3222" spans="1:5" x14ac:dyDescent="0.25">
      <c r="A3222" s="49" t="s">
        <v>6919</v>
      </c>
      <c r="B3222" s="50" t="s">
        <v>4108</v>
      </c>
      <c r="C3222" s="51" t="s">
        <v>1037</v>
      </c>
      <c r="D3222" s="52" t="s">
        <v>6920</v>
      </c>
      <c r="E3222" s="53" t="s">
        <v>6919</v>
      </c>
    </row>
    <row r="3223" spans="1:5" x14ac:dyDescent="0.25">
      <c r="A3223" s="54" t="s">
        <v>6921</v>
      </c>
      <c r="B3223" s="55" t="s">
        <v>4108</v>
      </c>
      <c r="C3223" s="56" t="s">
        <v>1040</v>
      </c>
      <c r="D3223" s="57" t="s">
        <v>6922</v>
      </c>
      <c r="E3223" s="58" t="s">
        <v>6921</v>
      </c>
    </row>
    <row r="3224" spans="1:5" x14ac:dyDescent="0.25">
      <c r="A3224" s="54" t="s">
        <v>6923</v>
      </c>
      <c r="B3224" s="55" t="s">
        <v>4108</v>
      </c>
      <c r="C3224" s="56" t="s">
        <v>1040</v>
      </c>
      <c r="D3224" s="57" t="s">
        <v>6924</v>
      </c>
      <c r="E3224" s="58" t="s">
        <v>6923</v>
      </c>
    </row>
    <row r="3225" spans="1:5" x14ac:dyDescent="0.25">
      <c r="A3225" s="49" t="s">
        <v>6925</v>
      </c>
      <c r="B3225" s="50" t="s">
        <v>4108</v>
      </c>
      <c r="C3225" s="51" t="s">
        <v>1037</v>
      </c>
      <c r="D3225" s="52" t="s">
        <v>6926</v>
      </c>
      <c r="E3225" s="53" t="s">
        <v>6925</v>
      </c>
    </row>
    <row r="3226" spans="1:5" x14ac:dyDescent="0.25">
      <c r="A3226" s="54" t="s">
        <v>6927</v>
      </c>
      <c r="B3226" s="55" t="s">
        <v>4108</v>
      </c>
      <c r="C3226" s="56" t="s">
        <v>1040</v>
      </c>
      <c r="D3226" s="57" t="s">
        <v>6928</v>
      </c>
      <c r="E3226" s="58" t="s">
        <v>6927</v>
      </c>
    </row>
    <row r="3227" spans="1:5" x14ac:dyDescent="0.25">
      <c r="A3227" s="54" t="s">
        <v>6929</v>
      </c>
      <c r="B3227" s="55" t="s">
        <v>4108</v>
      </c>
      <c r="C3227" s="56" t="s">
        <v>1040</v>
      </c>
      <c r="D3227" s="57" t="s">
        <v>6930</v>
      </c>
      <c r="E3227" s="58" t="s">
        <v>6929</v>
      </c>
    </row>
    <row r="3228" spans="1:5" x14ac:dyDescent="0.25">
      <c r="A3228" s="39" t="s">
        <v>6931</v>
      </c>
      <c r="B3228" s="40" t="s">
        <v>4108</v>
      </c>
      <c r="C3228" s="41" t="s">
        <v>1031</v>
      </c>
      <c r="D3228" s="42" t="s">
        <v>6932</v>
      </c>
      <c r="E3228" s="43" t="s">
        <v>6931</v>
      </c>
    </row>
    <row r="3229" spans="1:5" x14ac:dyDescent="0.25">
      <c r="A3229" s="44" t="s">
        <v>6933</v>
      </c>
      <c r="B3229" s="45" t="s">
        <v>4108</v>
      </c>
      <c r="C3229" s="46" t="s">
        <v>1034</v>
      </c>
      <c r="D3229" s="47" t="s">
        <v>6934</v>
      </c>
      <c r="E3229" s="48" t="s">
        <v>6933</v>
      </c>
    </row>
    <row r="3230" spans="1:5" x14ac:dyDescent="0.25">
      <c r="A3230" s="49" t="s">
        <v>6935</v>
      </c>
      <c r="B3230" s="50" t="s">
        <v>4108</v>
      </c>
      <c r="C3230" s="51" t="s">
        <v>1037</v>
      </c>
      <c r="D3230" s="52" t="s">
        <v>6936</v>
      </c>
      <c r="E3230" s="53" t="s">
        <v>6935</v>
      </c>
    </row>
    <row r="3231" spans="1:5" x14ac:dyDescent="0.25">
      <c r="A3231" s="54" t="s">
        <v>6937</v>
      </c>
      <c r="B3231" s="55" t="s">
        <v>4108</v>
      </c>
      <c r="C3231" s="56" t="s">
        <v>1040</v>
      </c>
      <c r="D3231" s="57" t="s">
        <v>6938</v>
      </c>
      <c r="E3231" s="58" t="s">
        <v>6937</v>
      </c>
    </row>
    <row r="3232" spans="1:5" x14ac:dyDescent="0.25">
      <c r="A3232" s="54" t="s">
        <v>6939</v>
      </c>
      <c r="B3232" s="55" t="s">
        <v>4108</v>
      </c>
      <c r="C3232" s="56" t="s">
        <v>1040</v>
      </c>
      <c r="D3232" s="57" t="s">
        <v>6940</v>
      </c>
      <c r="E3232" s="58" t="s">
        <v>6939</v>
      </c>
    </row>
    <row r="3233" spans="1:5" x14ac:dyDescent="0.25">
      <c r="A3233" s="54" t="s">
        <v>6941</v>
      </c>
      <c r="B3233" s="55" t="s">
        <v>4108</v>
      </c>
      <c r="C3233" s="56" t="s">
        <v>1040</v>
      </c>
      <c r="D3233" s="57" t="s">
        <v>6942</v>
      </c>
      <c r="E3233" s="58" t="s">
        <v>6941</v>
      </c>
    </row>
    <row r="3234" spans="1:5" x14ac:dyDescent="0.25">
      <c r="A3234" s="54" t="s">
        <v>6943</v>
      </c>
      <c r="B3234" s="55" t="s">
        <v>4108</v>
      </c>
      <c r="C3234" s="56" t="s">
        <v>1040</v>
      </c>
      <c r="D3234" s="57" t="s">
        <v>6944</v>
      </c>
      <c r="E3234" s="58" t="s">
        <v>6943</v>
      </c>
    </row>
    <row r="3235" spans="1:5" x14ac:dyDescent="0.25">
      <c r="A3235" s="54" t="s">
        <v>6945</v>
      </c>
      <c r="B3235" s="55" t="s">
        <v>4108</v>
      </c>
      <c r="C3235" s="56" t="s">
        <v>1040</v>
      </c>
      <c r="D3235" s="57" t="s">
        <v>6946</v>
      </c>
      <c r="E3235" s="58" t="s">
        <v>6945</v>
      </c>
    </row>
    <row r="3236" spans="1:5" x14ac:dyDescent="0.25">
      <c r="A3236" s="54" t="s">
        <v>6947</v>
      </c>
      <c r="B3236" s="55" t="s">
        <v>4108</v>
      </c>
      <c r="C3236" s="56" t="s">
        <v>1040</v>
      </c>
      <c r="D3236" s="57" t="s">
        <v>6948</v>
      </c>
      <c r="E3236" s="58" t="s">
        <v>6947</v>
      </c>
    </row>
    <row r="3237" spans="1:5" x14ac:dyDescent="0.25">
      <c r="A3237" s="54" t="s">
        <v>6949</v>
      </c>
      <c r="B3237" s="55" t="s">
        <v>4108</v>
      </c>
      <c r="C3237" s="56" t="s">
        <v>1040</v>
      </c>
      <c r="D3237" s="57" t="s">
        <v>6950</v>
      </c>
      <c r="E3237" s="58" t="s">
        <v>6949</v>
      </c>
    </row>
    <row r="3238" spans="1:5" x14ac:dyDescent="0.25">
      <c r="A3238" s="54" t="s">
        <v>6951</v>
      </c>
      <c r="B3238" s="55" t="s">
        <v>4108</v>
      </c>
      <c r="C3238" s="56" t="s">
        <v>1040</v>
      </c>
      <c r="D3238" s="57" t="s">
        <v>6952</v>
      </c>
      <c r="E3238" s="58" t="s">
        <v>6951</v>
      </c>
    </row>
    <row r="3239" spans="1:5" x14ac:dyDescent="0.25">
      <c r="A3239" s="54" t="s">
        <v>6953</v>
      </c>
      <c r="B3239" s="55" t="s">
        <v>4108</v>
      </c>
      <c r="C3239" s="56" t="s">
        <v>1040</v>
      </c>
      <c r="D3239" s="57" t="s">
        <v>6954</v>
      </c>
      <c r="E3239" s="58" t="s">
        <v>6953</v>
      </c>
    </row>
    <row r="3240" spans="1:5" x14ac:dyDescent="0.25">
      <c r="A3240" s="54" t="s">
        <v>6955</v>
      </c>
      <c r="B3240" s="55" t="s">
        <v>4108</v>
      </c>
      <c r="C3240" s="56" t="s">
        <v>1040</v>
      </c>
      <c r="D3240" s="57" t="s">
        <v>6956</v>
      </c>
      <c r="E3240" s="58" t="s">
        <v>6955</v>
      </c>
    </row>
    <row r="3241" spans="1:5" x14ac:dyDescent="0.25">
      <c r="A3241" s="54" t="s">
        <v>6957</v>
      </c>
      <c r="B3241" s="55" t="s">
        <v>4108</v>
      </c>
      <c r="C3241" s="56" t="s">
        <v>1040</v>
      </c>
      <c r="D3241" s="57" t="s">
        <v>6958</v>
      </c>
      <c r="E3241" s="58" t="s">
        <v>6957</v>
      </c>
    </row>
    <row r="3242" spans="1:5" x14ac:dyDescent="0.25">
      <c r="A3242" s="54" t="s">
        <v>6959</v>
      </c>
      <c r="B3242" s="55" t="s">
        <v>4108</v>
      </c>
      <c r="C3242" s="56" t="s">
        <v>1040</v>
      </c>
      <c r="D3242" s="57" t="s">
        <v>6960</v>
      </c>
      <c r="E3242" s="58" t="s">
        <v>6959</v>
      </c>
    </row>
    <row r="3243" spans="1:5" x14ac:dyDescent="0.25">
      <c r="A3243" s="54" t="s">
        <v>6961</v>
      </c>
      <c r="B3243" s="55" t="s">
        <v>4108</v>
      </c>
      <c r="C3243" s="56" t="s">
        <v>1040</v>
      </c>
      <c r="D3243" s="57" t="s">
        <v>6962</v>
      </c>
      <c r="E3243" s="58" t="s">
        <v>6961</v>
      </c>
    </row>
    <row r="3244" spans="1:5" x14ac:dyDescent="0.25">
      <c r="A3244" s="49" t="s">
        <v>6963</v>
      </c>
      <c r="B3244" s="50" t="s">
        <v>4108</v>
      </c>
      <c r="C3244" s="51" t="s">
        <v>1037</v>
      </c>
      <c r="D3244" s="52" t="s">
        <v>6964</v>
      </c>
      <c r="E3244" s="53" t="s">
        <v>6963</v>
      </c>
    </row>
    <row r="3245" spans="1:5" x14ac:dyDescent="0.25">
      <c r="A3245" s="54" t="s">
        <v>6965</v>
      </c>
      <c r="B3245" s="55" t="s">
        <v>4108</v>
      </c>
      <c r="C3245" s="56" t="s">
        <v>1040</v>
      </c>
      <c r="D3245" s="57" t="s">
        <v>6966</v>
      </c>
      <c r="E3245" s="58" t="s">
        <v>6965</v>
      </c>
    </row>
    <row r="3246" spans="1:5" x14ac:dyDescent="0.25">
      <c r="A3246" s="54" t="s">
        <v>6967</v>
      </c>
      <c r="B3246" s="55" t="s">
        <v>4108</v>
      </c>
      <c r="C3246" s="56" t="s">
        <v>1040</v>
      </c>
      <c r="D3246" s="57" t="s">
        <v>6968</v>
      </c>
      <c r="E3246" s="58" t="s">
        <v>6967</v>
      </c>
    </row>
    <row r="3247" spans="1:5" x14ac:dyDescent="0.25">
      <c r="A3247" s="54" t="s">
        <v>6969</v>
      </c>
      <c r="B3247" s="55" t="s">
        <v>4108</v>
      </c>
      <c r="C3247" s="56" t="s">
        <v>1040</v>
      </c>
      <c r="D3247" s="57" t="s">
        <v>6970</v>
      </c>
      <c r="E3247" s="58" t="s">
        <v>6969</v>
      </c>
    </row>
    <row r="3248" spans="1:5" x14ac:dyDescent="0.25">
      <c r="A3248" s="54" t="s">
        <v>6971</v>
      </c>
      <c r="B3248" s="55" t="s">
        <v>4108</v>
      </c>
      <c r="C3248" s="56" t="s">
        <v>1040</v>
      </c>
      <c r="D3248" s="57" t="s">
        <v>6972</v>
      </c>
      <c r="E3248" s="58" t="s">
        <v>6971</v>
      </c>
    </row>
    <row r="3249" spans="1:5" x14ac:dyDescent="0.25">
      <c r="A3249" s="54" t="s">
        <v>6973</v>
      </c>
      <c r="B3249" s="55" t="s">
        <v>4108</v>
      </c>
      <c r="C3249" s="56" t="s">
        <v>1040</v>
      </c>
      <c r="D3249" s="57" t="s">
        <v>6974</v>
      </c>
      <c r="E3249" s="58" t="s">
        <v>6973</v>
      </c>
    </row>
    <row r="3250" spans="1:5" x14ac:dyDescent="0.25">
      <c r="A3250" s="54" t="s">
        <v>6975</v>
      </c>
      <c r="B3250" s="55" t="s">
        <v>4108</v>
      </c>
      <c r="C3250" s="56" t="s">
        <v>1040</v>
      </c>
      <c r="D3250" s="57" t="s">
        <v>6976</v>
      </c>
      <c r="E3250" s="58" t="s">
        <v>6975</v>
      </c>
    </row>
    <row r="3251" spans="1:5" x14ac:dyDescent="0.25">
      <c r="A3251" s="54" t="s">
        <v>6977</v>
      </c>
      <c r="B3251" s="55" t="s">
        <v>4108</v>
      </c>
      <c r="C3251" s="56" t="s">
        <v>1040</v>
      </c>
      <c r="D3251" s="57" t="s">
        <v>6978</v>
      </c>
      <c r="E3251" s="58" t="s">
        <v>6977</v>
      </c>
    </row>
    <row r="3252" spans="1:5" x14ac:dyDescent="0.25">
      <c r="A3252" s="54" t="s">
        <v>6979</v>
      </c>
      <c r="B3252" s="55" t="s">
        <v>4108</v>
      </c>
      <c r="C3252" s="56" t="s">
        <v>1040</v>
      </c>
      <c r="D3252" s="57" t="s">
        <v>6980</v>
      </c>
      <c r="E3252" s="58" t="s">
        <v>6979</v>
      </c>
    </row>
    <row r="3253" spans="1:5" x14ac:dyDescent="0.25">
      <c r="A3253" s="54" t="s">
        <v>6981</v>
      </c>
      <c r="B3253" s="55" t="s">
        <v>4108</v>
      </c>
      <c r="C3253" s="56" t="s">
        <v>1040</v>
      </c>
      <c r="D3253" s="57" t="s">
        <v>6982</v>
      </c>
      <c r="E3253" s="58" t="s">
        <v>6981</v>
      </c>
    </row>
    <row r="3254" spans="1:5" x14ac:dyDescent="0.25">
      <c r="A3254" s="54" t="s">
        <v>6983</v>
      </c>
      <c r="B3254" s="55" t="s">
        <v>4108</v>
      </c>
      <c r="C3254" s="56" t="s">
        <v>1040</v>
      </c>
      <c r="D3254" s="57" t="s">
        <v>6984</v>
      </c>
      <c r="E3254" s="58" t="s">
        <v>6983</v>
      </c>
    </row>
    <row r="3255" spans="1:5" x14ac:dyDescent="0.25">
      <c r="A3255" s="54" t="s">
        <v>6985</v>
      </c>
      <c r="B3255" s="55" t="s">
        <v>4108</v>
      </c>
      <c r="C3255" s="56" t="s">
        <v>1040</v>
      </c>
      <c r="D3255" s="57" t="s">
        <v>6986</v>
      </c>
      <c r="E3255" s="58" t="s">
        <v>6985</v>
      </c>
    </row>
    <row r="3256" spans="1:5" x14ac:dyDescent="0.25">
      <c r="A3256" s="54" t="s">
        <v>6987</v>
      </c>
      <c r="B3256" s="55" t="s">
        <v>4108</v>
      </c>
      <c r="C3256" s="56" t="s">
        <v>1040</v>
      </c>
      <c r="D3256" s="57" t="s">
        <v>6988</v>
      </c>
      <c r="E3256" s="58" t="s">
        <v>6987</v>
      </c>
    </row>
    <row r="3257" spans="1:5" x14ac:dyDescent="0.25">
      <c r="A3257" s="54" t="s">
        <v>6989</v>
      </c>
      <c r="B3257" s="55" t="s">
        <v>4108</v>
      </c>
      <c r="C3257" s="56" t="s">
        <v>1040</v>
      </c>
      <c r="D3257" s="57" t="s">
        <v>6990</v>
      </c>
      <c r="E3257" s="58" t="s">
        <v>6989</v>
      </c>
    </row>
    <row r="3258" spans="1:5" x14ac:dyDescent="0.25">
      <c r="A3258" s="54" t="s">
        <v>6991</v>
      </c>
      <c r="B3258" s="55" t="s">
        <v>4108</v>
      </c>
      <c r="C3258" s="56" t="s">
        <v>1040</v>
      </c>
      <c r="D3258" s="57" t="s">
        <v>6992</v>
      </c>
      <c r="E3258" s="58" t="s">
        <v>6991</v>
      </c>
    </row>
    <row r="3259" spans="1:5" x14ac:dyDescent="0.25">
      <c r="A3259" s="54" t="s">
        <v>6993</v>
      </c>
      <c r="B3259" s="55" t="s">
        <v>4108</v>
      </c>
      <c r="C3259" s="56" t="s">
        <v>1040</v>
      </c>
      <c r="D3259" s="57" t="s">
        <v>6994</v>
      </c>
      <c r="E3259" s="58" t="s">
        <v>6993</v>
      </c>
    </row>
    <row r="3260" spans="1:5" x14ac:dyDescent="0.25">
      <c r="A3260" s="54" t="s">
        <v>6995</v>
      </c>
      <c r="B3260" s="55" t="s">
        <v>4108</v>
      </c>
      <c r="C3260" s="56" t="s">
        <v>1040</v>
      </c>
      <c r="D3260" s="57" t="s">
        <v>6996</v>
      </c>
      <c r="E3260" s="58" t="s">
        <v>6995</v>
      </c>
    </row>
    <row r="3261" spans="1:5" x14ac:dyDescent="0.25">
      <c r="A3261" s="54" t="s">
        <v>6997</v>
      </c>
      <c r="B3261" s="55" t="s">
        <v>4108</v>
      </c>
      <c r="C3261" s="56" t="s">
        <v>1040</v>
      </c>
      <c r="D3261" s="57" t="s">
        <v>6998</v>
      </c>
      <c r="E3261" s="58" t="s">
        <v>6997</v>
      </c>
    </row>
    <row r="3262" spans="1:5" x14ac:dyDescent="0.25">
      <c r="A3262" s="54" t="s">
        <v>6999</v>
      </c>
      <c r="B3262" s="55" t="s">
        <v>4108</v>
      </c>
      <c r="C3262" s="56" t="s">
        <v>1040</v>
      </c>
      <c r="D3262" s="57" t="s">
        <v>7000</v>
      </c>
      <c r="E3262" s="58" t="s">
        <v>6999</v>
      </c>
    </row>
    <row r="3263" spans="1:5" x14ac:dyDescent="0.25">
      <c r="A3263" s="54" t="s">
        <v>7001</v>
      </c>
      <c r="B3263" s="55" t="s">
        <v>4108</v>
      </c>
      <c r="C3263" s="56" t="s">
        <v>1040</v>
      </c>
      <c r="D3263" s="57" t="s">
        <v>7002</v>
      </c>
      <c r="E3263" s="58" t="s">
        <v>7001</v>
      </c>
    </row>
    <row r="3264" spans="1:5" x14ac:dyDescent="0.25">
      <c r="A3264" s="54" t="s">
        <v>7003</v>
      </c>
      <c r="B3264" s="55" t="s">
        <v>4108</v>
      </c>
      <c r="C3264" s="56" t="s">
        <v>1040</v>
      </c>
      <c r="D3264" s="57" t="s">
        <v>7004</v>
      </c>
      <c r="E3264" s="58" t="s">
        <v>7003</v>
      </c>
    </row>
    <row r="3265" spans="1:5" x14ac:dyDescent="0.25">
      <c r="A3265" s="49" t="s">
        <v>7005</v>
      </c>
      <c r="B3265" s="50" t="s">
        <v>4108</v>
      </c>
      <c r="C3265" s="51" t="s">
        <v>1037</v>
      </c>
      <c r="D3265" s="52" t="s">
        <v>7006</v>
      </c>
      <c r="E3265" s="53" t="s">
        <v>7005</v>
      </c>
    </row>
    <row r="3266" spans="1:5" x14ac:dyDescent="0.25">
      <c r="A3266" s="54" t="s">
        <v>7007</v>
      </c>
      <c r="B3266" s="55" t="s">
        <v>4108</v>
      </c>
      <c r="C3266" s="56" t="s">
        <v>1040</v>
      </c>
      <c r="D3266" s="57" t="s">
        <v>7008</v>
      </c>
      <c r="E3266" s="58" t="s">
        <v>7007</v>
      </c>
    </row>
    <row r="3267" spans="1:5" x14ac:dyDescent="0.25">
      <c r="A3267" s="54" t="s">
        <v>7009</v>
      </c>
      <c r="B3267" s="55" t="s">
        <v>4108</v>
      </c>
      <c r="C3267" s="56" t="s">
        <v>1040</v>
      </c>
      <c r="D3267" s="57" t="s">
        <v>7010</v>
      </c>
      <c r="E3267" s="58" t="s">
        <v>7009</v>
      </c>
    </row>
    <row r="3268" spans="1:5" x14ac:dyDescent="0.25">
      <c r="A3268" s="54" t="s">
        <v>7011</v>
      </c>
      <c r="B3268" s="55" t="s">
        <v>4108</v>
      </c>
      <c r="C3268" s="56" t="s">
        <v>1040</v>
      </c>
      <c r="D3268" s="57" t="s">
        <v>7012</v>
      </c>
      <c r="E3268" s="58" t="s">
        <v>7011</v>
      </c>
    </row>
    <row r="3269" spans="1:5" x14ac:dyDescent="0.25">
      <c r="A3269" s="49" t="s">
        <v>7013</v>
      </c>
      <c r="B3269" s="50" t="s">
        <v>4108</v>
      </c>
      <c r="C3269" s="51" t="s">
        <v>1037</v>
      </c>
      <c r="D3269" s="52" t="s">
        <v>7014</v>
      </c>
      <c r="E3269" s="53" t="s">
        <v>7013</v>
      </c>
    </row>
    <row r="3270" spans="1:5" x14ac:dyDescent="0.25">
      <c r="A3270" s="54" t="s">
        <v>7015</v>
      </c>
      <c r="B3270" s="55" t="s">
        <v>4108</v>
      </c>
      <c r="C3270" s="56" t="s">
        <v>1040</v>
      </c>
      <c r="D3270" s="57" t="s">
        <v>7016</v>
      </c>
      <c r="E3270" s="58" t="s">
        <v>7015</v>
      </c>
    </row>
    <row r="3271" spans="1:5" x14ac:dyDescent="0.25">
      <c r="A3271" s="54" t="s">
        <v>7017</v>
      </c>
      <c r="B3271" s="55" t="s">
        <v>4108</v>
      </c>
      <c r="C3271" s="56" t="s">
        <v>1040</v>
      </c>
      <c r="D3271" s="57" t="s">
        <v>7018</v>
      </c>
      <c r="E3271" s="58" t="s">
        <v>7017</v>
      </c>
    </row>
    <row r="3272" spans="1:5" x14ac:dyDescent="0.25">
      <c r="A3272" s="54" t="s">
        <v>7019</v>
      </c>
      <c r="B3272" s="55" t="s">
        <v>4108</v>
      </c>
      <c r="C3272" s="56" t="s">
        <v>1040</v>
      </c>
      <c r="D3272" s="57" t="s">
        <v>7020</v>
      </c>
      <c r="E3272" s="58" t="s">
        <v>7019</v>
      </c>
    </row>
    <row r="3273" spans="1:5" x14ac:dyDescent="0.25">
      <c r="A3273" s="49" t="s">
        <v>7021</v>
      </c>
      <c r="B3273" s="50" t="s">
        <v>4108</v>
      </c>
      <c r="C3273" s="51" t="s">
        <v>1037</v>
      </c>
      <c r="D3273" s="52" t="s">
        <v>7022</v>
      </c>
      <c r="E3273" s="53" t="s">
        <v>7021</v>
      </c>
    </row>
    <row r="3274" spans="1:5" x14ac:dyDescent="0.25">
      <c r="A3274" s="54" t="s">
        <v>7023</v>
      </c>
      <c r="B3274" s="55" t="s">
        <v>4108</v>
      </c>
      <c r="C3274" s="56" t="s">
        <v>1040</v>
      </c>
      <c r="D3274" s="57" t="s">
        <v>7022</v>
      </c>
      <c r="E3274" s="58" t="s">
        <v>7023</v>
      </c>
    </row>
    <row r="3275" spans="1:5" x14ac:dyDescent="0.25">
      <c r="A3275" s="44" t="s">
        <v>7024</v>
      </c>
      <c r="B3275" s="45" t="s">
        <v>4108</v>
      </c>
      <c r="C3275" s="46" t="s">
        <v>1034</v>
      </c>
      <c r="D3275" s="47" t="s">
        <v>7025</v>
      </c>
      <c r="E3275" s="48" t="s">
        <v>7024</v>
      </c>
    </row>
    <row r="3276" spans="1:5" x14ac:dyDescent="0.25">
      <c r="A3276" s="49" t="s">
        <v>7026</v>
      </c>
      <c r="B3276" s="50" t="s">
        <v>4108</v>
      </c>
      <c r="C3276" s="51" t="s">
        <v>1037</v>
      </c>
      <c r="D3276" s="52" t="s">
        <v>7027</v>
      </c>
      <c r="E3276" s="53" t="s">
        <v>7026</v>
      </c>
    </row>
    <row r="3277" spans="1:5" x14ac:dyDescent="0.25">
      <c r="A3277" s="54" t="s">
        <v>7028</v>
      </c>
      <c r="B3277" s="55" t="s">
        <v>4108</v>
      </c>
      <c r="C3277" s="56" t="s">
        <v>1040</v>
      </c>
      <c r="D3277" s="57" t="s">
        <v>7029</v>
      </c>
      <c r="E3277" s="58" t="s">
        <v>7028</v>
      </c>
    </row>
    <row r="3278" spans="1:5" x14ac:dyDescent="0.25">
      <c r="A3278" s="54" t="s">
        <v>7030</v>
      </c>
      <c r="B3278" s="55" t="s">
        <v>4108</v>
      </c>
      <c r="C3278" s="56" t="s">
        <v>1040</v>
      </c>
      <c r="D3278" s="57" t="s">
        <v>7031</v>
      </c>
      <c r="E3278" s="58" t="s">
        <v>7030</v>
      </c>
    </row>
    <row r="3279" spans="1:5" x14ac:dyDescent="0.25">
      <c r="A3279" s="54" t="s">
        <v>7032</v>
      </c>
      <c r="B3279" s="55" t="s">
        <v>4108</v>
      </c>
      <c r="C3279" s="56" t="s">
        <v>1040</v>
      </c>
      <c r="D3279" s="57" t="s">
        <v>7033</v>
      </c>
      <c r="E3279" s="58" t="s">
        <v>7032</v>
      </c>
    </row>
    <row r="3280" spans="1:5" x14ac:dyDescent="0.25">
      <c r="A3280" s="54" t="s">
        <v>7034</v>
      </c>
      <c r="B3280" s="55" t="s">
        <v>4108</v>
      </c>
      <c r="C3280" s="56" t="s">
        <v>1040</v>
      </c>
      <c r="D3280" s="57" t="s">
        <v>7035</v>
      </c>
      <c r="E3280" s="58" t="s">
        <v>7034</v>
      </c>
    </row>
    <row r="3281" spans="1:5" x14ac:dyDescent="0.25">
      <c r="A3281" s="49" t="s">
        <v>7036</v>
      </c>
      <c r="B3281" s="50" t="s">
        <v>4108</v>
      </c>
      <c r="C3281" s="51" t="s">
        <v>1037</v>
      </c>
      <c r="D3281" s="52" t="s">
        <v>7037</v>
      </c>
      <c r="E3281" s="53" t="s">
        <v>7036</v>
      </c>
    </row>
    <row r="3282" spans="1:5" x14ac:dyDescent="0.25">
      <c r="A3282" s="54" t="s">
        <v>7038</v>
      </c>
      <c r="B3282" s="55" t="s">
        <v>4108</v>
      </c>
      <c r="C3282" s="56" t="s">
        <v>1040</v>
      </c>
      <c r="D3282" s="57" t="s">
        <v>7039</v>
      </c>
      <c r="E3282" s="58" t="s">
        <v>7038</v>
      </c>
    </row>
    <row r="3283" spans="1:5" x14ac:dyDescent="0.25">
      <c r="A3283" s="54" t="s">
        <v>7040</v>
      </c>
      <c r="B3283" s="55" t="s">
        <v>4108</v>
      </c>
      <c r="C3283" s="56" t="s">
        <v>1040</v>
      </c>
      <c r="D3283" s="57" t="s">
        <v>7041</v>
      </c>
      <c r="E3283" s="58" t="s">
        <v>7040</v>
      </c>
    </row>
    <row r="3284" spans="1:5" x14ac:dyDescent="0.25">
      <c r="A3284" s="54" t="s">
        <v>7042</v>
      </c>
      <c r="B3284" s="55" t="s">
        <v>4108</v>
      </c>
      <c r="C3284" s="56" t="s">
        <v>1040</v>
      </c>
      <c r="D3284" s="57" t="s">
        <v>7043</v>
      </c>
      <c r="E3284" s="58" t="s">
        <v>7042</v>
      </c>
    </row>
    <row r="3285" spans="1:5" x14ac:dyDescent="0.25">
      <c r="A3285" s="54" t="s">
        <v>7044</v>
      </c>
      <c r="B3285" s="55" t="s">
        <v>4108</v>
      </c>
      <c r="C3285" s="56" t="s">
        <v>1040</v>
      </c>
      <c r="D3285" s="57" t="s">
        <v>7045</v>
      </c>
      <c r="E3285" s="58" t="s">
        <v>7044</v>
      </c>
    </row>
    <row r="3286" spans="1:5" x14ac:dyDescent="0.25">
      <c r="A3286" s="39" t="s">
        <v>7046</v>
      </c>
      <c r="B3286" s="40" t="s">
        <v>4108</v>
      </c>
      <c r="C3286" s="41" t="s">
        <v>1031</v>
      </c>
      <c r="D3286" s="42" t="s">
        <v>7047</v>
      </c>
      <c r="E3286" s="43" t="s">
        <v>7046</v>
      </c>
    </row>
    <row r="3287" spans="1:5" x14ac:dyDescent="0.25">
      <c r="A3287" s="44" t="s">
        <v>7048</v>
      </c>
      <c r="B3287" s="45" t="s">
        <v>4108</v>
      </c>
      <c r="C3287" s="46" t="s">
        <v>1034</v>
      </c>
      <c r="D3287" s="47" t="s">
        <v>7049</v>
      </c>
      <c r="E3287" s="48" t="s">
        <v>7048</v>
      </c>
    </row>
    <row r="3288" spans="1:5" x14ac:dyDescent="0.25">
      <c r="A3288" s="49" t="s">
        <v>7050</v>
      </c>
      <c r="B3288" s="50" t="s">
        <v>4108</v>
      </c>
      <c r="C3288" s="51" t="s">
        <v>1037</v>
      </c>
      <c r="D3288" s="52" t="s">
        <v>7051</v>
      </c>
      <c r="E3288" s="53" t="s">
        <v>7050</v>
      </c>
    </row>
    <row r="3289" spans="1:5" x14ac:dyDescent="0.25">
      <c r="A3289" s="54" t="s">
        <v>7052</v>
      </c>
      <c r="B3289" s="55" t="s">
        <v>4108</v>
      </c>
      <c r="C3289" s="56" t="s">
        <v>1040</v>
      </c>
      <c r="D3289" s="57" t="s">
        <v>7053</v>
      </c>
      <c r="E3289" s="58" t="s">
        <v>7052</v>
      </c>
    </row>
    <row r="3290" spans="1:5" x14ac:dyDescent="0.25">
      <c r="A3290" s="54" t="s">
        <v>7054</v>
      </c>
      <c r="B3290" s="55" t="s">
        <v>4108</v>
      </c>
      <c r="C3290" s="56" t="s">
        <v>1040</v>
      </c>
      <c r="D3290" s="57" t="s">
        <v>7055</v>
      </c>
      <c r="E3290" s="58" t="s">
        <v>7054</v>
      </c>
    </row>
    <row r="3291" spans="1:5" x14ac:dyDescent="0.25">
      <c r="A3291" s="54" t="s">
        <v>7056</v>
      </c>
      <c r="B3291" s="55" t="s">
        <v>4108</v>
      </c>
      <c r="C3291" s="56" t="s">
        <v>1040</v>
      </c>
      <c r="D3291" s="57" t="s">
        <v>7057</v>
      </c>
      <c r="E3291" s="58" t="s">
        <v>7056</v>
      </c>
    </row>
    <row r="3292" spans="1:5" x14ac:dyDescent="0.25">
      <c r="A3292" s="54" t="s">
        <v>7058</v>
      </c>
      <c r="B3292" s="55" t="s">
        <v>4108</v>
      </c>
      <c r="C3292" s="56" t="s">
        <v>1040</v>
      </c>
      <c r="D3292" s="57" t="s">
        <v>7059</v>
      </c>
      <c r="E3292" s="58" t="s">
        <v>7058</v>
      </c>
    </row>
    <row r="3293" spans="1:5" x14ac:dyDescent="0.25">
      <c r="A3293" s="54" t="s">
        <v>7060</v>
      </c>
      <c r="B3293" s="55" t="s">
        <v>4108</v>
      </c>
      <c r="C3293" s="56" t="s">
        <v>1040</v>
      </c>
      <c r="D3293" s="57" t="s">
        <v>7061</v>
      </c>
      <c r="E3293" s="58" t="s">
        <v>7060</v>
      </c>
    </row>
    <row r="3294" spans="1:5" x14ac:dyDescent="0.25">
      <c r="A3294" s="54" t="s">
        <v>7062</v>
      </c>
      <c r="B3294" s="55" t="s">
        <v>4108</v>
      </c>
      <c r="C3294" s="56" t="s">
        <v>1040</v>
      </c>
      <c r="D3294" s="57" t="s">
        <v>7063</v>
      </c>
      <c r="E3294" s="58" t="s">
        <v>7062</v>
      </c>
    </row>
    <row r="3295" spans="1:5" x14ac:dyDescent="0.25">
      <c r="A3295" s="54" t="s">
        <v>7064</v>
      </c>
      <c r="B3295" s="55" t="s">
        <v>4108</v>
      </c>
      <c r="C3295" s="56" t="s">
        <v>1040</v>
      </c>
      <c r="D3295" s="57" t="s">
        <v>7065</v>
      </c>
      <c r="E3295" s="58" t="s">
        <v>7064</v>
      </c>
    </row>
    <row r="3296" spans="1:5" x14ac:dyDescent="0.25">
      <c r="A3296" s="54" t="s">
        <v>7066</v>
      </c>
      <c r="B3296" s="55" t="s">
        <v>4108</v>
      </c>
      <c r="C3296" s="56" t="s">
        <v>1040</v>
      </c>
      <c r="D3296" s="57" t="s">
        <v>7067</v>
      </c>
      <c r="E3296" s="58" t="s">
        <v>7066</v>
      </c>
    </row>
    <row r="3297" spans="1:5" x14ac:dyDescent="0.25">
      <c r="A3297" s="54" t="s">
        <v>7068</v>
      </c>
      <c r="B3297" s="55" t="s">
        <v>4108</v>
      </c>
      <c r="C3297" s="56" t="s">
        <v>1040</v>
      </c>
      <c r="D3297" s="57" t="s">
        <v>7069</v>
      </c>
      <c r="E3297" s="58" t="s">
        <v>7068</v>
      </c>
    </row>
    <row r="3298" spans="1:5" x14ac:dyDescent="0.25">
      <c r="A3298" s="54" t="s">
        <v>7070</v>
      </c>
      <c r="B3298" s="55" t="s">
        <v>4108</v>
      </c>
      <c r="C3298" s="56" t="s">
        <v>1040</v>
      </c>
      <c r="D3298" s="57" t="s">
        <v>7071</v>
      </c>
      <c r="E3298" s="58" t="s">
        <v>7070</v>
      </c>
    </row>
    <row r="3299" spans="1:5" x14ac:dyDescent="0.25">
      <c r="A3299" s="54" t="s">
        <v>7072</v>
      </c>
      <c r="B3299" s="55" t="s">
        <v>4108</v>
      </c>
      <c r="C3299" s="56" t="s">
        <v>1040</v>
      </c>
      <c r="D3299" s="57" t="s">
        <v>7073</v>
      </c>
      <c r="E3299" s="58" t="s">
        <v>7072</v>
      </c>
    </row>
    <row r="3300" spans="1:5" ht="24" x14ac:dyDescent="0.25">
      <c r="A3300" s="54" t="s">
        <v>7074</v>
      </c>
      <c r="B3300" s="55" t="s">
        <v>4108</v>
      </c>
      <c r="C3300" s="56" t="s">
        <v>1040</v>
      </c>
      <c r="D3300" s="57" t="s">
        <v>7075</v>
      </c>
      <c r="E3300" s="58" t="s">
        <v>7074</v>
      </c>
    </row>
    <row r="3301" spans="1:5" x14ac:dyDescent="0.25">
      <c r="A3301" s="54" t="s">
        <v>7076</v>
      </c>
      <c r="B3301" s="55" t="s">
        <v>4108</v>
      </c>
      <c r="C3301" s="56" t="s">
        <v>1040</v>
      </c>
      <c r="D3301" s="57" t="s">
        <v>7077</v>
      </c>
      <c r="E3301" s="58" t="s">
        <v>7076</v>
      </c>
    </row>
    <row r="3302" spans="1:5" x14ac:dyDescent="0.25">
      <c r="A3302" s="49" t="s">
        <v>7078</v>
      </c>
      <c r="B3302" s="50" t="s">
        <v>4108</v>
      </c>
      <c r="C3302" s="51" t="s">
        <v>1037</v>
      </c>
      <c r="D3302" s="52" t="s">
        <v>7079</v>
      </c>
      <c r="E3302" s="53" t="s">
        <v>7078</v>
      </c>
    </row>
    <row r="3303" spans="1:5" x14ac:dyDescent="0.25">
      <c r="A3303" s="54" t="s">
        <v>7080</v>
      </c>
      <c r="B3303" s="55" t="s">
        <v>4108</v>
      </c>
      <c r="C3303" s="56" t="s">
        <v>1040</v>
      </c>
      <c r="D3303" s="57" t="s">
        <v>7081</v>
      </c>
      <c r="E3303" s="58" t="s">
        <v>7080</v>
      </c>
    </row>
    <row r="3304" spans="1:5" x14ac:dyDescent="0.25">
      <c r="A3304" s="54" t="s">
        <v>7082</v>
      </c>
      <c r="B3304" s="55" t="s">
        <v>4108</v>
      </c>
      <c r="C3304" s="56" t="s">
        <v>1040</v>
      </c>
      <c r="D3304" s="57" t="s">
        <v>7083</v>
      </c>
      <c r="E3304" s="58" t="s">
        <v>7082</v>
      </c>
    </row>
    <row r="3305" spans="1:5" x14ac:dyDescent="0.25">
      <c r="A3305" s="54" t="s">
        <v>7084</v>
      </c>
      <c r="B3305" s="55" t="s">
        <v>4108</v>
      </c>
      <c r="C3305" s="56" t="s">
        <v>1040</v>
      </c>
      <c r="D3305" s="57" t="s">
        <v>7085</v>
      </c>
      <c r="E3305" s="58" t="s">
        <v>7084</v>
      </c>
    </row>
    <row r="3306" spans="1:5" x14ac:dyDescent="0.25">
      <c r="A3306" s="54" t="s">
        <v>7086</v>
      </c>
      <c r="B3306" s="55" t="s">
        <v>4108</v>
      </c>
      <c r="C3306" s="56" t="s">
        <v>1040</v>
      </c>
      <c r="D3306" s="57" t="s">
        <v>7087</v>
      </c>
      <c r="E3306" s="58" t="s">
        <v>7086</v>
      </c>
    </row>
    <row r="3307" spans="1:5" x14ac:dyDescent="0.25">
      <c r="A3307" s="54" t="s">
        <v>7088</v>
      </c>
      <c r="B3307" s="55" t="s">
        <v>4108</v>
      </c>
      <c r="C3307" s="56" t="s">
        <v>1040</v>
      </c>
      <c r="D3307" s="57" t="s">
        <v>7089</v>
      </c>
      <c r="E3307" s="58" t="s">
        <v>7088</v>
      </c>
    </row>
    <row r="3308" spans="1:5" x14ac:dyDescent="0.25">
      <c r="A3308" s="54" t="s">
        <v>7090</v>
      </c>
      <c r="B3308" s="55" t="s">
        <v>4108</v>
      </c>
      <c r="C3308" s="56" t="s">
        <v>1040</v>
      </c>
      <c r="D3308" s="57" t="s">
        <v>7091</v>
      </c>
      <c r="E3308" s="58" t="s">
        <v>7090</v>
      </c>
    </row>
    <row r="3309" spans="1:5" x14ac:dyDescent="0.25">
      <c r="A3309" s="54" t="s">
        <v>7092</v>
      </c>
      <c r="B3309" s="55" t="s">
        <v>4108</v>
      </c>
      <c r="C3309" s="56" t="s">
        <v>1040</v>
      </c>
      <c r="D3309" s="57" t="s">
        <v>7093</v>
      </c>
      <c r="E3309" s="58" t="s">
        <v>7092</v>
      </c>
    </row>
    <row r="3310" spans="1:5" x14ac:dyDescent="0.25">
      <c r="A3310" s="54" t="s">
        <v>7094</v>
      </c>
      <c r="B3310" s="55" t="s">
        <v>4108</v>
      </c>
      <c r="C3310" s="56" t="s">
        <v>1040</v>
      </c>
      <c r="D3310" s="57" t="s">
        <v>7095</v>
      </c>
      <c r="E3310" s="58" t="s">
        <v>7094</v>
      </c>
    </row>
    <row r="3311" spans="1:5" ht="24" x14ac:dyDescent="0.25">
      <c r="A3311" s="54" t="s">
        <v>7096</v>
      </c>
      <c r="B3311" s="55" t="s">
        <v>4108</v>
      </c>
      <c r="C3311" s="56" t="s">
        <v>1040</v>
      </c>
      <c r="D3311" s="57" t="s">
        <v>7097</v>
      </c>
      <c r="E3311" s="58" t="s">
        <v>7096</v>
      </c>
    </row>
    <row r="3312" spans="1:5" x14ac:dyDescent="0.25">
      <c r="A3312" s="54" t="s">
        <v>7098</v>
      </c>
      <c r="B3312" s="55" t="s">
        <v>4108</v>
      </c>
      <c r="C3312" s="56" t="s">
        <v>1040</v>
      </c>
      <c r="D3312" s="57" t="s">
        <v>7099</v>
      </c>
      <c r="E3312" s="58" t="s">
        <v>7098</v>
      </c>
    </row>
    <row r="3313" spans="1:5" x14ac:dyDescent="0.25">
      <c r="A3313" s="54" t="s">
        <v>7100</v>
      </c>
      <c r="B3313" s="55" t="s">
        <v>4108</v>
      </c>
      <c r="C3313" s="56" t="s">
        <v>1040</v>
      </c>
      <c r="D3313" s="57" t="s">
        <v>7101</v>
      </c>
      <c r="E3313" s="58" t="s">
        <v>7100</v>
      </c>
    </row>
    <row r="3314" spans="1:5" ht="24" x14ac:dyDescent="0.25">
      <c r="A3314" s="54" t="s">
        <v>7102</v>
      </c>
      <c r="B3314" s="55" t="s">
        <v>4108</v>
      </c>
      <c r="C3314" s="56" t="s">
        <v>1040</v>
      </c>
      <c r="D3314" s="57" t="s">
        <v>7103</v>
      </c>
      <c r="E3314" s="58" t="s">
        <v>7102</v>
      </c>
    </row>
    <row r="3315" spans="1:5" x14ac:dyDescent="0.25">
      <c r="A3315" s="54" t="s">
        <v>7104</v>
      </c>
      <c r="B3315" s="55" t="s">
        <v>4108</v>
      </c>
      <c r="C3315" s="56" t="s">
        <v>1040</v>
      </c>
      <c r="D3315" s="57" t="s">
        <v>7105</v>
      </c>
      <c r="E3315" s="58" t="s">
        <v>7104</v>
      </c>
    </row>
    <row r="3316" spans="1:5" x14ac:dyDescent="0.25">
      <c r="A3316" s="54" t="s">
        <v>7106</v>
      </c>
      <c r="B3316" s="55" t="s">
        <v>4108</v>
      </c>
      <c r="C3316" s="56" t="s">
        <v>1040</v>
      </c>
      <c r="D3316" s="57" t="s">
        <v>7107</v>
      </c>
      <c r="E3316" s="58" t="s">
        <v>7106</v>
      </c>
    </row>
    <row r="3317" spans="1:5" x14ac:dyDescent="0.25">
      <c r="A3317" s="54" t="s">
        <v>7108</v>
      </c>
      <c r="B3317" s="55" t="s">
        <v>4108</v>
      </c>
      <c r="C3317" s="56" t="s">
        <v>1040</v>
      </c>
      <c r="D3317" s="57" t="s">
        <v>7109</v>
      </c>
      <c r="E3317" s="58" t="s">
        <v>7108</v>
      </c>
    </row>
    <row r="3318" spans="1:5" x14ac:dyDescent="0.25">
      <c r="A3318" s="54" t="s">
        <v>7110</v>
      </c>
      <c r="B3318" s="55" t="s">
        <v>4108</v>
      </c>
      <c r="C3318" s="56" t="s">
        <v>1040</v>
      </c>
      <c r="D3318" s="57" t="s">
        <v>7111</v>
      </c>
      <c r="E3318" s="58" t="s">
        <v>7110</v>
      </c>
    </row>
    <row r="3319" spans="1:5" x14ac:dyDescent="0.25">
      <c r="A3319" s="54" t="s">
        <v>7112</v>
      </c>
      <c r="B3319" s="55" t="s">
        <v>4108</v>
      </c>
      <c r="C3319" s="56" t="s">
        <v>1040</v>
      </c>
      <c r="D3319" s="57" t="s">
        <v>7113</v>
      </c>
      <c r="E3319" s="58" t="s">
        <v>7112</v>
      </c>
    </row>
    <row r="3320" spans="1:5" x14ac:dyDescent="0.25">
      <c r="A3320" s="54" t="s">
        <v>7114</v>
      </c>
      <c r="B3320" s="55" t="s">
        <v>4108</v>
      </c>
      <c r="C3320" s="56" t="s">
        <v>1040</v>
      </c>
      <c r="D3320" s="57" t="s">
        <v>7115</v>
      </c>
      <c r="E3320" s="58" t="s">
        <v>7114</v>
      </c>
    </row>
    <row r="3321" spans="1:5" ht="24" x14ac:dyDescent="0.25">
      <c r="A3321" s="54" t="s">
        <v>7116</v>
      </c>
      <c r="B3321" s="55" t="s">
        <v>4108</v>
      </c>
      <c r="C3321" s="56" t="s">
        <v>1040</v>
      </c>
      <c r="D3321" s="57" t="s">
        <v>7117</v>
      </c>
      <c r="E3321" s="58" t="s">
        <v>7116</v>
      </c>
    </row>
    <row r="3322" spans="1:5" x14ac:dyDescent="0.25">
      <c r="A3322" s="54" t="s">
        <v>7118</v>
      </c>
      <c r="B3322" s="55" t="s">
        <v>4108</v>
      </c>
      <c r="C3322" s="56" t="s">
        <v>1040</v>
      </c>
      <c r="D3322" s="57" t="s">
        <v>7119</v>
      </c>
      <c r="E3322" s="58" t="s">
        <v>7118</v>
      </c>
    </row>
    <row r="3323" spans="1:5" x14ac:dyDescent="0.25">
      <c r="A3323" s="49" t="s">
        <v>7120</v>
      </c>
      <c r="B3323" s="50" t="s">
        <v>4108</v>
      </c>
      <c r="C3323" s="51" t="s">
        <v>1037</v>
      </c>
      <c r="D3323" s="52" t="s">
        <v>7121</v>
      </c>
      <c r="E3323" s="53" t="s">
        <v>7120</v>
      </c>
    </row>
    <row r="3324" spans="1:5" x14ac:dyDescent="0.25">
      <c r="A3324" s="54" t="s">
        <v>7122</v>
      </c>
      <c r="B3324" s="55" t="s">
        <v>4108</v>
      </c>
      <c r="C3324" s="56" t="s">
        <v>1040</v>
      </c>
      <c r="D3324" s="57" t="s">
        <v>7123</v>
      </c>
      <c r="E3324" s="58" t="s">
        <v>7122</v>
      </c>
    </row>
    <row r="3325" spans="1:5" x14ac:dyDescent="0.25">
      <c r="A3325" s="54" t="s">
        <v>7124</v>
      </c>
      <c r="B3325" s="55" t="s">
        <v>4108</v>
      </c>
      <c r="C3325" s="56" t="s">
        <v>1040</v>
      </c>
      <c r="D3325" s="57" t="s">
        <v>7125</v>
      </c>
      <c r="E3325" s="58" t="s">
        <v>7124</v>
      </c>
    </row>
    <row r="3326" spans="1:5" x14ac:dyDescent="0.25">
      <c r="A3326" s="54" t="s">
        <v>7126</v>
      </c>
      <c r="B3326" s="55" t="s">
        <v>4108</v>
      </c>
      <c r="C3326" s="56" t="s">
        <v>1040</v>
      </c>
      <c r="D3326" s="57" t="s">
        <v>7127</v>
      </c>
      <c r="E3326" s="58" t="s">
        <v>7126</v>
      </c>
    </row>
    <row r="3327" spans="1:5" x14ac:dyDescent="0.25">
      <c r="A3327" s="49" t="s">
        <v>7128</v>
      </c>
      <c r="B3327" s="50" t="s">
        <v>4108</v>
      </c>
      <c r="C3327" s="51" t="s">
        <v>1037</v>
      </c>
      <c r="D3327" s="52" t="s">
        <v>7129</v>
      </c>
      <c r="E3327" s="53" t="s">
        <v>7128</v>
      </c>
    </row>
    <row r="3328" spans="1:5" x14ac:dyDescent="0.25">
      <c r="A3328" s="54" t="s">
        <v>7130</v>
      </c>
      <c r="B3328" s="55" t="s">
        <v>4108</v>
      </c>
      <c r="C3328" s="56" t="s">
        <v>1040</v>
      </c>
      <c r="D3328" s="57" t="s">
        <v>7131</v>
      </c>
      <c r="E3328" s="58" t="s">
        <v>7130</v>
      </c>
    </row>
    <row r="3329" spans="1:5" x14ac:dyDescent="0.25">
      <c r="A3329" s="54" t="s">
        <v>7132</v>
      </c>
      <c r="B3329" s="55" t="s">
        <v>4108</v>
      </c>
      <c r="C3329" s="56" t="s">
        <v>1040</v>
      </c>
      <c r="D3329" s="57" t="s">
        <v>7133</v>
      </c>
      <c r="E3329" s="58" t="s">
        <v>7132</v>
      </c>
    </row>
    <row r="3330" spans="1:5" x14ac:dyDescent="0.25">
      <c r="A3330" s="54" t="s">
        <v>7134</v>
      </c>
      <c r="B3330" s="55" t="s">
        <v>4108</v>
      </c>
      <c r="C3330" s="56" t="s">
        <v>1040</v>
      </c>
      <c r="D3330" s="57" t="s">
        <v>7135</v>
      </c>
      <c r="E3330" s="58" t="s">
        <v>7134</v>
      </c>
    </row>
    <row r="3331" spans="1:5" x14ac:dyDescent="0.25">
      <c r="A3331" s="54" t="s">
        <v>7136</v>
      </c>
      <c r="B3331" s="55" t="s">
        <v>4108</v>
      </c>
      <c r="C3331" s="56" t="s">
        <v>1040</v>
      </c>
      <c r="D3331" s="57" t="s">
        <v>7137</v>
      </c>
      <c r="E3331" s="58" t="s">
        <v>7136</v>
      </c>
    </row>
    <row r="3332" spans="1:5" x14ac:dyDescent="0.25">
      <c r="A3332" s="54" t="s">
        <v>7138</v>
      </c>
      <c r="B3332" s="55" t="s">
        <v>4108</v>
      </c>
      <c r="C3332" s="56" t="s">
        <v>1040</v>
      </c>
      <c r="D3332" s="57" t="s">
        <v>7139</v>
      </c>
      <c r="E3332" s="58" t="s">
        <v>7138</v>
      </c>
    </row>
    <row r="3333" spans="1:5" x14ac:dyDescent="0.25">
      <c r="A3333" s="49" t="s">
        <v>7140</v>
      </c>
      <c r="B3333" s="50" t="s">
        <v>4108</v>
      </c>
      <c r="C3333" s="51" t="s">
        <v>1037</v>
      </c>
      <c r="D3333" s="52" t="s">
        <v>7141</v>
      </c>
      <c r="E3333" s="53" t="s">
        <v>7140</v>
      </c>
    </row>
    <row r="3334" spans="1:5" x14ac:dyDescent="0.25">
      <c r="A3334" s="54" t="s">
        <v>7142</v>
      </c>
      <c r="B3334" s="55" t="s">
        <v>4108</v>
      </c>
      <c r="C3334" s="56" t="s">
        <v>1040</v>
      </c>
      <c r="D3334" s="57" t="s">
        <v>7141</v>
      </c>
      <c r="E3334" s="58" t="s">
        <v>7142</v>
      </c>
    </row>
    <row r="3335" spans="1:5" x14ac:dyDescent="0.25">
      <c r="A3335" s="49" t="s">
        <v>7143</v>
      </c>
      <c r="B3335" s="50" t="s">
        <v>4108</v>
      </c>
      <c r="C3335" s="51" t="s">
        <v>1037</v>
      </c>
      <c r="D3335" s="52" t="s">
        <v>7144</v>
      </c>
      <c r="E3335" s="53" t="s">
        <v>7143</v>
      </c>
    </row>
    <row r="3336" spans="1:5" x14ac:dyDescent="0.25">
      <c r="A3336" s="54" t="s">
        <v>7145</v>
      </c>
      <c r="B3336" s="55" t="s">
        <v>4108</v>
      </c>
      <c r="C3336" s="56" t="s">
        <v>1040</v>
      </c>
      <c r="D3336" s="57" t="s">
        <v>7144</v>
      </c>
      <c r="E3336" s="58" t="s">
        <v>7145</v>
      </c>
    </row>
    <row r="3337" spans="1:5" x14ac:dyDescent="0.25">
      <c r="A3337" s="44" t="s">
        <v>7146</v>
      </c>
      <c r="B3337" s="45" t="s">
        <v>4108</v>
      </c>
      <c r="C3337" s="46" t="s">
        <v>1034</v>
      </c>
      <c r="D3337" s="47" t="s">
        <v>7147</v>
      </c>
      <c r="E3337" s="48" t="s">
        <v>7146</v>
      </c>
    </row>
    <row r="3338" spans="1:5" x14ac:dyDescent="0.25">
      <c r="A3338" s="49" t="s">
        <v>7148</v>
      </c>
      <c r="B3338" s="50" t="s">
        <v>4108</v>
      </c>
      <c r="C3338" s="51" t="s">
        <v>1037</v>
      </c>
      <c r="D3338" s="52" t="s">
        <v>7147</v>
      </c>
      <c r="E3338" s="53" t="s">
        <v>7148</v>
      </c>
    </row>
    <row r="3339" spans="1:5" x14ac:dyDescent="0.25">
      <c r="A3339" s="54" t="s">
        <v>7149</v>
      </c>
      <c r="B3339" s="55" t="s">
        <v>4108</v>
      </c>
      <c r="C3339" s="56" t="s">
        <v>1040</v>
      </c>
      <c r="D3339" s="57" t="s">
        <v>7147</v>
      </c>
      <c r="E3339" s="58" t="s">
        <v>7149</v>
      </c>
    </row>
    <row r="3340" spans="1:5" x14ac:dyDescent="0.25">
      <c r="A3340" s="39" t="s">
        <v>7150</v>
      </c>
      <c r="B3340" s="40" t="s">
        <v>4108</v>
      </c>
      <c r="C3340" s="41" t="s">
        <v>1031</v>
      </c>
      <c r="D3340" s="42" t="s">
        <v>7151</v>
      </c>
      <c r="E3340" s="43" t="s">
        <v>7150</v>
      </c>
    </row>
    <row r="3341" spans="1:5" x14ac:dyDescent="0.25">
      <c r="A3341" s="44" t="s">
        <v>7152</v>
      </c>
      <c r="B3341" s="45" t="s">
        <v>4108</v>
      </c>
      <c r="C3341" s="46" t="s">
        <v>1034</v>
      </c>
      <c r="D3341" s="47" t="s">
        <v>7153</v>
      </c>
      <c r="E3341" s="48" t="s">
        <v>7152</v>
      </c>
    </row>
    <row r="3342" spans="1:5" x14ac:dyDescent="0.25">
      <c r="A3342" s="49" t="s">
        <v>7154</v>
      </c>
      <c r="B3342" s="50" t="s">
        <v>4108</v>
      </c>
      <c r="C3342" s="51" t="s">
        <v>1037</v>
      </c>
      <c r="D3342" s="52" t="s">
        <v>7153</v>
      </c>
      <c r="E3342" s="53" t="s">
        <v>7154</v>
      </c>
    </row>
    <row r="3343" spans="1:5" x14ac:dyDescent="0.25">
      <c r="A3343" s="54" t="s">
        <v>7155</v>
      </c>
      <c r="B3343" s="55" t="s">
        <v>4108</v>
      </c>
      <c r="C3343" s="56" t="s">
        <v>1040</v>
      </c>
      <c r="D3343" s="57" t="s">
        <v>7153</v>
      </c>
      <c r="E3343" s="58" t="s">
        <v>7155</v>
      </c>
    </row>
    <row r="3344" spans="1:5" x14ac:dyDescent="0.25">
      <c r="A3344" s="44" t="s">
        <v>7156</v>
      </c>
      <c r="B3344" s="45" t="s">
        <v>4108</v>
      </c>
      <c r="C3344" s="46" t="s">
        <v>1034</v>
      </c>
      <c r="D3344" s="47" t="s">
        <v>7157</v>
      </c>
      <c r="E3344" s="48" t="s">
        <v>7156</v>
      </c>
    </row>
    <row r="3345" spans="1:5" x14ac:dyDescent="0.25">
      <c r="A3345" s="49" t="s">
        <v>7158</v>
      </c>
      <c r="B3345" s="50" t="s">
        <v>4108</v>
      </c>
      <c r="C3345" s="51" t="s">
        <v>1037</v>
      </c>
      <c r="D3345" s="52" t="s">
        <v>7157</v>
      </c>
      <c r="E3345" s="53" t="s">
        <v>7158</v>
      </c>
    </row>
    <row r="3346" spans="1:5" x14ac:dyDescent="0.25">
      <c r="A3346" s="54" t="s">
        <v>7159</v>
      </c>
      <c r="B3346" s="55" t="s">
        <v>4108</v>
      </c>
      <c r="C3346" s="56" t="s">
        <v>1040</v>
      </c>
      <c r="D3346" s="57" t="s">
        <v>7157</v>
      </c>
      <c r="E3346" s="58" t="s">
        <v>7159</v>
      </c>
    </row>
    <row r="3347" spans="1:5" x14ac:dyDescent="0.25">
      <c r="A3347" s="44" t="s">
        <v>7160</v>
      </c>
      <c r="B3347" s="45" t="s">
        <v>4108</v>
      </c>
      <c r="C3347" s="46" t="s">
        <v>1034</v>
      </c>
      <c r="D3347" s="47" t="s">
        <v>7161</v>
      </c>
      <c r="E3347" s="48" t="s">
        <v>7160</v>
      </c>
    </row>
    <row r="3348" spans="1:5" x14ac:dyDescent="0.25">
      <c r="A3348" s="49" t="s">
        <v>7162</v>
      </c>
      <c r="B3348" s="50" t="s">
        <v>4108</v>
      </c>
      <c r="C3348" s="51" t="s">
        <v>1037</v>
      </c>
      <c r="D3348" s="52" t="s">
        <v>7161</v>
      </c>
      <c r="E3348" s="53" t="s">
        <v>7162</v>
      </c>
    </row>
    <row r="3349" spans="1:5" x14ac:dyDescent="0.25">
      <c r="A3349" s="54" t="s">
        <v>7163</v>
      </c>
      <c r="B3349" s="55" t="s">
        <v>4108</v>
      </c>
      <c r="C3349" s="56" t="s">
        <v>1040</v>
      </c>
      <c r="D3349" s="57" t="s">
        <v>7161</v>
      </c>
      <c r="E3349" s="58" t="s">
        <v>7163</v>
      </c>
    </row>
    <row r="3350" spans="1:5" ht="17.25" x14ac:dyDescent="0.25">
      <c r="A3350" s="34" t="s">
        <v>7164</v>
      </c>
      <c r="B3350" s="35" t="s">
        <v>4108</v>
      </c>
      <c r="C3350" s="35" t="s">
        <v>1028</v>
      </c>
      <c r="D3350" s="37" t="s">
        <v>7165</v>
      </c>
      <c r="E3350" s="38" t="s">
        <v>7164</v>
      </c>
    </row>
    <row r="3351" spans="1:5" x14ac:dyDescent="0.25">
      <c r="A3351" s="39" t="s">
        <v>7166</v>
      </c>
      <c r="B3351" s="40" t="s">
        <v>4108</v>
      </c>
      <c r="C3351" s="40" t="s">
        <v>1031</v>
      </c>
      <c r="D3351" s="42" t="s">
        <v>7165</v>
      </c>
      <c r="E3351" s="43" t="s">
        <v>7166</v>
      </c>
    </row>
    <row r="3352" spans="1:5" x14ac:dyDescent="0.25">
      <c r="A3352" s="44" t="s">
        <v>7167</v>
      </c>
      <c r="B3352" s="45" t="s">
        <v>4108</v>
      </c>
      <c r="C3352" s="45" t="s">
        <v>1034</v>
      </c>
      <c r="D3352" s="68" t="s">
        <v>7165</v>
      </c>
      <c r="E3352" s="48" t="s">
        <v>7167</v>
      </c>
    </row>
    <row r="3353" spans="1:5" x14ac:dyDescent="0.25">
      <c r="A3353" s="49" t="s">
        <v>7168</v>
      </c>
      <c r="B3353" s="50" t="s">
        <v>4108</v>
      </c>
      <c r="C3353" s="51" t="s">
        <v>1037</v>
      </c>
      <c r="D3353" s="52" t="s">
        <v>7165</v>
      </c>
      <c r="E3353" s="53" t="s">
        <v>7168</v>
      </c>
    </row>
    <row r="3354" spans="1:5" x14ac:dyDescent="0.25">
      <c r="A3354" s="54" t="s">
        <v>7169</v>
      </c>
      <c r="B3354" s="55" t="s">
        <v>4108</v>
      </c>
      <c r="C3354" s="56" t="s">
        <v>1040</v>
      </c>
      <c r="D3354" s="57" t="s">
        <v>7165</v>
      </c>
      <c r="E3354" s="58" t="s">
        <v>7169</v>
      </c>
    </row>
    <row r="3355" spans="1:5" ht="17.25" x14ac:dyDescent="0.25">
      <c r="A3355" s="34" t="s">
        <v>7170</v>
      </c>
      <c r="B3355" s="35" t="s">
        <v>4108</v>
      </c>
      <c r="C3355" s="35" t="s">
        <v>1028</v>
      </c>
      <c r="D3355" s="74" t="s">
        <v>7171</v>
      </c>
      <c r="E3355" s="38" t="s">
        <v>7170</v>
      </c>
    </row>
    <row r="3356" spans="1:5" x14ac:dyDescent="0.25">
      <c r="A3356" s="39" t="s">
        <v>7172</v>
      </c>
      <c r="B3356" s="40" t="s">
        <v>4108</v>
      </c>
      <c r="C3356" s="40" t="s">
        <v>1031</v>
      </c>
      <c r="D3356" s="42" t="s">
        <v>7173</v>
      </c>
      <c r="E3356" s="43" t="s">
        <v>7172</v>
      </c>
    </row>
    <row r="3357" spans="1:5" x14ac:dyDescent="0.25">
      <c r="A3357" s="44" t="s">
        <v>7174</v>
      </c>
      <c r="B3357" s="45" t="s">
        <v>4108</v>
      </c>
      <c r="C3357" s="45" t="s">
        <v>1034</v>
      </c>
      <c r="D3357" s="47" t="s">
        <v>7175</v>
      </c>
      <c r="E3357" s="48" t="s">
        <v>7174</v>
      </c>
    </row>
    <row r="3358" spans="1:5" x14ac:dyDescent="0.25">
      <c r="A3358" s="49" t="s">
        <v>7176</v>
      </c>
      <c r="B3358" s="50" t="s">
        <v>4108</v>
      </c>
      <c r="C3358" s="51" t="s">
        <v>1037</v>
      </c>
      <c r="D3358" s="52" t="s">
        <v>7177</v>
      </c>
      <c r="E3358" s="53" t="s">
        <v>7176</v>
      </c>
    </row>
    <row r="3359" spans="1:5" x14ac:dyDescent="0.25">
      <c r="A3359" s="54" t="s">
        <v>7178</v>
      </c>
      <c r="B3359" s="55" t="s">
        <v>4108</v>
      </c>
      <c r="C3359" s="56" t="s">
        <v>1040</v>
      </c>
      <c r="D3359" s="57" t="s">
        <v>7177</v>
      </c>
      <c r="E3359" s="58" t="s">
        <v>7178</v>
      </c>
    </row>
    <row r="3360" spans="1:5" x14ac:dyDescent="0.25">
      <c r="A3360" s="49" t="s">
        <v>7179</v>
      </c>
      <c r="B3360" s="50" t="s">
        <v>4108</v>
      </c>
      <c r="C3360" s="51" t="s">
        <v>1037</v>
      </c>
      <c r="D3360" s="52" t="s">
        <v>7180</v>
      </c>
      <c r="E3360" s="53" t="s">
        <v>7179</v>
      </c>
    </row>
    <row r="3361" spans="1:5" x14ac:dyDescent="0.25">
      <c r="A3361" s="54" t="s">
        <v>7181</v>
      </c>
      <c r="B3361" s="55" t="s">
        <v>4108</v>
      </c>
      <c r="C3361" s="56" t="s">
        <v>1040</v>
      </c>
      <c r="D3361" s="57" t="s">
        <v>7180</v>
      </c>
      <c r="E3361" s="58" t="s">
        <v>7181</v>
      </c>
    </row>
    <row r="3362" spans="1:5" x14ac:dyDescent="0.25">
      <c r="A3362" s="44" t="s">
        <v>7182</v>
      </c>
      <c r="B3362" s="45" t="s">
        <v>4108</v>
      </c>
      <c r="C3362" s="45" t="s">
        <v>1034</v>
      </c>
      <c r="D3362" s="47" t="s">
        <v>7183</v>
      </c>
      <c r="E3362" s="48" t="s">
        <v>7182</v>
      </c>
    </row>
    <row r="3363" spans="1:5" x14ac:dyDescent="0.25">
      <c r="A3363" s="49" t="s">
        <v>7184</v>
      </c>
      <c r="B3363" s="50" t="s">
        <v>4108</v>
      </c>
      <c r="C3363" s="51" t="s">
        <v>1037</v>
      </c>
      <c r="D3363" s="52" t="s">
        <v>7185</v>
      </c>
      <c r="E3363" s="53" t="s">
        <v>7184</v>
      </c>
    </row>
    <row r="3364" spans="1:5" x14ac:dyDescent="0.25">
      <c r="A3364" s="54" t="s">
        <v>7186</v>
      </c>
      <c r="B3364" s="55" t="s">
        <v>4108</v>
      </c>
      <c r="C3364" s="56" t="s">
        <v>1040</v>
      </c>
      <c r="D3364" s="57" t="s">
        <v>7185</v>
      </c>
      <c r="E3364" s="58" t="s">
        <v>7186</v>
      </c>
    </row>
    <row r="3365" spans="1:5" x14ac:dyDescent="0.25">
      <c r="A3365" s="49" t="s">
        <v>7187</v>
      </c>
      <c r="B3365" s="50" t="s">
        <v>4108</v>
      </c>
      <c r="C3365" s="51" t="s">
        <v>1037</v>
      </c>
      <c r="D3365" s="52" t="s">
        <v>7188</v>
      </c>
      <c r="E3365" s="53" t="s">
        <v>7187</v>
      </c>
    </row>
    <row r="3366" spans="1:5" x14ac:dyDescent="0.25">
      <c r="A3366" s="54" t="s">
        <v>7189</v>
      </c>
      <c r="B3366" s="55" t="s">
        <v>4108</v>
      </c>
      <c r="C3366" s="56" t="s">
        <v>1040</v>
      </c>
      <c r="D3366" s="57" t="s">
        <v>7188</v>
      </c>
      <c r="E3366" s="58" t="s">
        <v>7189</v>
      </c>
    </row>
    <row r="3367" spans="1:5" x14ac:dyDescent="0.25">
      <c r="A3367" s="49" t="s">
        <v>7190</v>
      </c>
      <c r="B3367" s="50" t="s">
        <v>4108</v>
      </c>
      <c r="C3367" s="51" t="s">
        <v>1037</v>
      </c>
      <c r="D3367" s="52" t="s">
        <v>7191</v>
      </c>
      <c r="E3367" s="53" t="s">
        <v>7190</v>
      </c>
    </row>
    <row r="3368" spans="1:5" x14ac:dyDescent="0.25">
      <c r="A3368" s="54" t="s">
        <v>7192</v>
      </c>
      <c r="B3368" s="55" t="s">
        <v>4108</v>
      </c>
      <c r="C3368" s="56" t="s">
        <v>1040</v>
      </c>
      <c r="D3368" s="57" t="s">
        <v>7191</v>
      </c>
      <c r="E3368" s="58" t="s">
        <v>7192</v>
      </c>
    </row>
    <row r="3369" spans="1:5" x14ac:dyDescent="0.25">
      <c r="A3369" s="44" t="s">
        <v>7193</v>
      </c>
      <c r="B3369" s="45" t="s">
        <v>4108</v>
      </c>
      <c r="C3369" s="45" t="s">
        <v>1034</v>
      </c>
      <c r="D3369" s="47" t="s">
        <v>7194</v>
      </c>
      <c r="E3369" s="48" t="s">
        <v>7193</v>
      </c>
    </row>
    <row r="3370" spans="1:5" x14ac:dyDescent="0.25">
      <c r="A3370" s="49" t="s">
        <v>7195</v>
      </c>
      <c r="B3370" s="50" t="s">
        <v>4108</v>
      </c>
      <c r="C3370" s="51" t="s">
        <v>1037</v>
      </c>
      <c r="D3370" s="52" t="s">
        <v>7196</v>
      </c>
      <c r="E3370" s="53" t="s">
        <v>7195</v>
      </c>
    </row>
    <row r="3371" spans="1:5" x14ac:dyDescent="0.25">
      <c r="A3371" s="54" t="s">
        <v>7197</v>
      </c>
      <c r="B3371" s="55" t="s">
        <v>4108</v>
      </c>
      <c r="C3371" s="56" t="s">
        <v>1040</v>
      </c>
      <c r="D3371" s="57" t="s">
        <v>7196</v>
      </c>
      <c r="E3371" s="58" t="s">
        <v>7197</v>
      </c>
    </row>
    <row r="3372" spans="1:5" x14ac:dyDescent="0.25">
      <c r="A3372" s="49" t="s">
        <v>7198</v>
      </c>
      <c r="B3372" s="50" t="s">
        <v>4108</v>
      </c>
      <c r="C3372" s="51" t="s">
        <v>1037</v>
      </c>
      <c r="D3372" s="52" t="s">
        <v>7199</v>
      </c>
      <c r="E3372" s="53" t="s">
        <v>7198</v>
      </c>
    </row>
    <row r="3373" spans="1:5" x14ac:dyDescent="0.25">
      <c r="A3373" s="54" t="s">
        <v>7200</v>
      </c>
      <c r="B3373" s="55" t="s">
        <v>4108</v>
      </c>
      <c r="C3373" s="56" t="s">
        <v>1040</v>
      </c>
      <c r="D3373" s="57" t="s">
        <v>7199</v>
      </c>
      <c r="E3373" s="58" t="s">
        <v>7200</v>
      </c>
    </row>
    <row r="3374" spans="1:5" x14ac:dyDescent="0.25">
      <c r="A3374" s="49" t="s">
        <v>7201</v>
      </c>
      <c r="B3374" s="50" t="s">
        <v>4108</v>
      </c>
      <c r="C3374" s="51" t="s">
        <v>1037</v>
      </c>
      <c r="D3374" s="52" t="s">
        <v>7202</v>
      </c>
      <c r="E3374" s="53" t="s">
        <v>7201</v>
      </c>
    </row>
    <row r="3375" spans="1:5" x14ac:dyDescent="0.25">
      <c r="A3375" s="54" t="s">
        <v>7203</v>
      </c>
      <c r="B3375" s="55" t="s">
        <v>4108</v>
      </c>
      <c r="C3375" s="56" t="s">
        <v>1040</v>
      </c>
      <c r="D3375" s="57" t="s">
        <v>7202</v>
      </c>
      <c r="E3375" s="58" t="s">
        <v>7203</v>
      </c>
    </row>
    <row r="3376" spans="1:5" x14ac:dyDescent="0.25">
      <c r="A3376" s="44" t="s">
        <v>7204</v>
      </c>
      <c r="B3376" s="45" t="s">
        <v>4108</v>
      </c>
      <c r="C3376" s="45" t="s">
        <v>1034</v>
      </c>
      <c r="D3376" s="47" t="s">
        <v>7205</v>
      </c>
      <c r="E3376" s="48" t="s">
        <v>7204</v>
      </c>
    </row>
    <row r="3377" spans="1:5" x14ac:dyDescent="0.25">
      <c r="A3377" s="49" t="s">
        <v>7206</v>
      </c>
      <c r="B3377" s="50" t="s">
        <v>4108</v>
      </c>
      <c r="C3377" s="50" t="s">
        <v>1037</v>
      </c>
      <c r="D3377" s="52" t="s">
        <v>7207</v>
      </c>
      <c r="E3377" s="53" t="s">
        <v>7206</v>
      </c>
    </row>
    <row r="3378" spans="1:5" x14ac:dyDescent="0.25">
      <c r="A3378" s="54" t="s">
        <v>7208</v>
      </c>
      <c r="B3378" s="55" t="s">
        <v>4108</v>
      </c>
      <c r="C3378" s="56" t="s">
        <v>1040</v>
      </c>
      <c r="D3378" s="57" t="s">
        <v>7207</v>
      </c>
      <c r="E3378" s="58" t="s">
        <v>7208</v>
      </c>
    </row>
    <row r="3379" spans="1:5" x14ac:dyDescent="0.25">
      <c r="A3379" s="49" t="s">
        <v>7209</v>
      </c>
      <c r="B3379" s="50" t="s">
        <v>4108</v>
      </c>
      <c r="C3379" s="50" t="s">
        <v>1037</v>
      </c>
      <c r="D3379" s="52" t="s">
        <v>7210</v>
      </c>
      <c r="E3379" s="53" t="s">
        <v>7209</v>
      </c>
    </row>
    <row r="3380" spans="1:5" x14ac:dyDescent="0.25">
      <c r="A3380" s="54" t="s">
        <v>7211</v>
      </c>
      <c r="B3380" s="55" t="s">
        <v>4108</v>
      </c>
      <c r="C3380" s="56" t="s">
        <v>1040</v>
      </c>
      <c r="D3380" s="57" t="s">
        <v>7210</v>
      </c>
      <c r="E3380" s="58" t="s">
        <v>7211</v>
      </c>
    </row>
    <row r="3381" spans="1:5" x14ac:dyDescent="0.25">
      <c r="A3381" s="49" t="s">
        <v>7212</v>
      </c>
      <c r="B3381" s="50" t="s">
        <v>4108</v>
      </c>
      <c r="C3381" s="50" t="s">
        <v>1037</v>
      </c>
      <c r="D3381" s="52" t="s">
        <v>7213</v>
      </c>
      <c r="E3381" s="53" t="s">
        <v>7212</v>
      </c>
    </row>
    <row r="3382" spans="1:5" x14ac:dyDescent="0.25">
      <c r="A3382" s="54" t="s">
        <v>7214</v>
      </c>
      <c r="B3382" s="55" t="s">
        <v>4108</v>
      </c>
      <c r="C3382" s="56" t="s">
        <v>1040</v>
      </c>
      <c r="D3382" s="57" t="s">
        <v>7213</v>
      </c>
      <c r="E3382" s="58" t="s">
        <v>7214</v>
      </c>
    </row>
    <row r="3383" spans="1:5" x14ac:dyDescent="0.25">
      <c r="A3383" s="44" t="s">
        <v>7215</v>
      </c>
      <c r="B3383" s="45" t="s">
        <v>4108</v>
      </c>
      <c r="C3383" s="45" t="s">
        <v>1034</v>
      </c>
      <c r="D3383" s="47" t="s">
        <v>7216</v>
      </c>
      <c r="E3383" s="48" t="s">
        <v>7215</v>
      </c>
    </row>
    <row r="3384" spans="1:5" x14ac:dyDescent="0.25">
      <c r="A3384" s="49" t="s">
        <v>7217</v>
      </c>
      <c r="B3384" s="50" t="s">
        <v>4108</v>
      </c>
      <c r="C3384" s="50" t="s">
        <v>1037</v>
      </c>
      <c r="D3384" s="52" t="s">
        <v>7218</v>
      </c>
      <c r="E3384" s="53" t="s">
        <v>7217</v>
      </c>
    </row>
    <row r="3385" spans="1:5" x14ac:dyDescent="0.25">
      <c r="A3385" s="54" t="s">
        <v>7219</v>
      </c>
      <c r="B3385" s="55" t="s">
        <v>4108</v>
      </c>
      <c r="C3385" s="56" t="s">
        <v>1040</v>
      </c>
      <c r="D3385" s="57" t="s">
        <v>7218</v>
      </c>
      <c r="E3385" s="58" t="s">
        <v>7219</v>
      </c>
    </row>
    <row r="3386" spans="1:5" x14ac:dyDescent="0.25">
      <c r="A3386" s="94" t="s">
        <v>7220</v>
      </c>
      <c r="B3386" s="95" t="s">
        <v>4108</v>
      </c>
      <c r="C3386" s="95" t="s">
        <v>1037</v>
      </c>
      <c r="D3386" s="96" t="s">
        <v>7221</v>
      </c>
      <c r="E3386" s="97" t="s">
        <v>7220</v>
      </c>
    </row>
    <row r="3387" spans="1:5" x14ac:dyDescent="0.25">
      <c r="A3387" s="54" t="s">
        <v>7222</v>
      </c>
      <c r="B3387" s="55" t="s">
        <v>4108</v>
      </c>
      <c r="C3387" s="56" t="s">
        <v>1040</v>
      </c>
      <c r="D3387" s="57" t="s">
        <v>7221</v>
      </c>
      <c r="E3387" s="58" t="s">
        <v>7222</v>
      </c>
    </row>
    <row r="3388" spans="1:5" x14ac:dyDescent="0.25">
      <c r="A3388" s="49" t="s">
        <v>7223</v>
      </c>
      <c r="B3388" s="50" t="s">
        <v>4108</v>
      </c>
      <c r="C3388" s="50" t="s">
        <v>1037</v>
      </c>
      <c r="D3388" s="52" t="s">
        <v>7224</v>
      </c>
      <c r="E3388" s="53" t="s">
        <v>7223</v>
      </c>
    </row>
    <row r="3389" spans="1:5" x14ac:dyDescent="0.25">
      <c r="A3389" s="54" t="s">
        <v>7225</v>
      </c>
      <c r="B3389" s="55" t="s">
        <v>4108</v>
      </c>
      <c r="C3389" s="56" t="s">
        <v>1040</v>
      </c>
      <c r="D3389" s="57" t="s">
        <v>7224</v>
      </c>
      <c r="E3389" s="58" t="s">
        <v>7225</v>
      </c>
    </row>
    <row r="3390" spans="1:5" x14ac:dyDescent="0.25">
      <c r="A3390" s="49" t="s">
        <v>7226</v>
      </c>
      <c r="B3390" s="50" t="s">
        <v>4108</v>
      </c>
      <c r="C3390" s="50" t="s">
        <v>1037</v>
      </c>
      <c r="D3390" s="59" t="s">
        <v>7227</v>
      </c>
      <c r="E3390" s="53" t="s">
        <v>7226</v>
      </c>
    </row>
    <row r="3391" spans="1:5" x14ac:dyDescent="0.25">
      <c r="A3391" s="54" t="s">
        <v>7228</v>
      </c>
      <c r="B3391" s="55" t="s">
        <v>4108</v>
      </c>
      <c r="C3391" s="56" t="s">
        <v>1040</v>
      </c>
      <c r="D3391" s="57" t="s">
        <v>7227</v>
      </c>
      <c r="E3391" s="58" t="s">
        <v>7228</v>
      </c>
    </row>
    <row r="3392" spans="1:5" x14ac:dyDescent="0.25">
      <c r="A3392" s="49" t="s">
        <v>7229</v>
      </c>
      <c r="B3392" s="50" t="s">
        <v>4108</v>
      </c>
      <c r="C3392" s="50" t="s">
        <v>1037</v>
      </c>
      <c r="D3392" s="59" t="s">
        <v>7230</v>
      </c>
      <c r="E3392" s="53" t="s">
        <v>7229</v>
      </c>
    </row>
    <row r="3393" spans="1:5" x14ac:dyDescent="0.25">
      <c r="A3393" s="54" t="s">
        <v>7231</v>
      </c>
      <c r="B3393" s="55" t="s">
        <v>4108</v>
      </c>
      <c r="C3393" s="56" t="s">
        <v>1040</v>
      </c>
      <c r="D3393" s="57" t="s">
        <v>7230</v>
      </c>
      <c r="E3393" s="58" t="s">
        <v>7231</v>
      </c>
    </row>
    <row r="3394" spans="1:5" x14ac:dyDescent="0.25">
      <c r="A3394" s="49" t="s">
        <v>7232</v>
      </c>
      <c r="B3394" s="50" t="s">
        <v>4108</v>
      </c>
      <c r="C3394" s="50" t="s">
        <v>1037</v>
      </c>
      <c r="D3394" s="59" t="s">
        <v>7233</v>
      </c>
      <c r="E3394" s="53" t="s">
        <v>7232</v>
      </c>
    </row>
    <row r="3395" spans="1:5" x14ac:dyDescent="0.25">
      <c r="A3395" s="54" t="s">
        <v>7234</v>
      </c>
      <c r="B3395" s="55" t="s">
        <v>4108</v>
      </c>
      <c r="C3395" s="56" t="s">
        <v>1040</v>
      </c>
      <c r="D3395" s="57" t="s">
        <v>7235</v>
      </c>
      <c r="E3395" s="58" t="s">
        <v>7234</v>
      </c>
    </row>
    <row r="3396" spans="1:5" x14ac:dyDescent="0.25">
      <c r="A3396" s="54" t="s">
        <v>7236</v>
      </c>
      <c r="B3396" s="55" t="s">
        <v>4108</v>
      </c>
      <c r="C3396" s="56" t="s">
        <v>1040</v>
      </c>
      <c r="D3396" s="57" t="s">
        <v>7237</v>
      </c>
      <c r="E3396" s="58" t="s">
        <v>7236</v>
      </c>
    </row>
    <row r="3397" spans="1:5" x14ac:dyDescent="0.25">
      <c r="A3397" s="49" t="s">
        <v>7238</v>
      </c>
      <c r="B3397" s="50" t="s">
        <v>4108</v>
      </c>
      <c r="C3397" s="50" t="s">
        <v>1037</v>
      </c>
      <c r="D3397" s="52" t="s">
        <v>7239</v>
      </c>
      <c r="E3397" s="53" t="s">
        <v>7238</v>
      </c>
    </row>
    <row r="3398" spans="1:5" x14ac:dyDescent="0.25">
      <c r="A3398" s="54" t="s">
        <v>7240</v>
      </c>
      <c r="B3398" s="55" t="s">
        <v>4108</v>
      </c>
      <c r="C3398" s="56" t="s">
        <v>1040</v>
      </c>
      <c r="D3398" s="57" t="s">
        <v>7239</v>
      </c>
      <c r="E3398" s="58" t="s">
        <v>7240</v>
      </c>
    </row>
    <row r="3399" spans="1:5" x14ac:dyDescent="0.25">
      <c r="A3399" s="39" t="s">
        <v>7241</v>
      </c>
      <c r="B3399" s="40" t="s">
        <v>4108</v>
      </c>
      <c r="C3399" s="40" t="s">
        <v>1031</v>
      </c>
      <c r="D3399" s="42" t="s">
        <v>7242</v>
      </c>
      <c r="E3399" s="43" t="s">
        <v>7241</v>
      </c>
    </row>
    <row r="3400" spans="1:5" x14ac:dyDescent="0.25">
      <c r="A3400" s="44" t="s">
        <v>7243</v>
      </c>
      <c r="B3400" s="45" t="s">
        <v>4108</v>
      </c>
      <c r="C3400" s="45" t="s">
        <v>1034</v>
      </c>
      <c r="D3400" s="47" t="s">
        <v>7244</v>
      </c>
      <c r="E3400" s="48" t="s">
        <v>7243</v>
      </c>
    </row>
    <row r="3401" spans="1:5" x14ac:dyDescent="0.25">
      <c r="A3401" s="49" t="s">
        <v>7245</v>
      </c>
      <c r="B3401" s="50" t="s">
        <v>4108</v>
      </c>
      <c r="C3401" s="51" t="s">
        <v>1037</v>
      </c>
      <c r="D3401" s="52" t="s">
        <v>7246</v>
      </c>
      <c r="E3401" s="53" t="s">
        <v>7245</v>
      </c>
    </row>
    <row r="3402" spans="1:5" x14ac:dyDescent="0.25">
      <c r="A3402" s="54" t="s">
        <v>7247</v>
      </c>
      <c r="B3402" s="55" t="s">
        <v>4108</v>
      </c>
      <c r="C3402" s="56" t="s">
        <v>1040</v>
      </c>
      <c r="D3402" s="57" t="s">
        <v>7246</v>
      </c>
      <c r="E3402" s="58" t="s">
        <v>7247</v>
      </c>
    </row>
    <row r="3403" spans="1:5" x14ac:dyDescent="0.25">
      <c r="A3403" s="49" t="s">
        <v>7248</v>
      </c>
      <c r="B3403" s="50" t="s">
        <v>4108</v>
      </c>
      <c r="C3403" s="51" t="s">
        <v>1037</v>
      </c>
      <c r="D3403" s="52" t="s">
        <v>7249</v>
      </c>
      <c r="E3403" s="53" t="s">
        <v>7248</v>
      </c>
    </row>
    <row r="3404" spans="1:5" x14ac:dyDescent="0.25">
      <c r="A3404" s="54" t="s">
        <v>7250</v>
      </c>
      <c r="B3404" s="55" t="s">
        <v>4108</v>
      </c>
      <c r="C3404" s="56" t="s">
        <v>1040</v>
      </c>
      <c r="D3404" s="57" t="s">
        <v>7249</v>
      </c>
      <c r="E3404" s="58" t="s">
        <v>7250</v>
      </c>
    </row>
    <row r="3405" spans="1:5" x14ac:dyDescent="0.25">
      <c r="A3405" s="44" t="s">
        <v>7251</v>
      </c>
      <c r="B3405" s="45" t="s">
        <v>4108</v>
      </c>
      <c r="C3405" s="45" t="s">
        <v>1034</v>
      </c>
      <c r="D3405" s="47" t="s">
        <v>7252</v>
      </c>
      <c r="E3405" s="48" t="s">
        <v>7251</v>
      </c>
    </row>
    <row r="3406" spans="1:5" x14ac:dyDescent="0.25">
      <c r="A3406" s="49" t="s">
        <v>7253</v>
      </c>
      <c r="B3406" s="50" t="s">
        <v>4108</v>
      </c>
      <c r="C3406" s="50" t="s">
        <v>1037</v>
      </c>
      <c r="D3406" s="52" t="s">
        <v>7254</v>
      </c>
      <c r="E3406" s="53" t="s">
        <v>7253</v>
      </c>
    </row>
    <row r="3407" spans="1:5" x14ac:dyDescent="0.25">
      <c r="A3407" s="54" t="s">
        <v>7255</v>
      </c>
      <c r="B3407" s="55" t="s">
        <v>4108</v>
      </c>
      <c r="C3407" s="56" t="s">
        <v>1040</v>
      </c>
      <c r="D3407" s="57" t="s">
        <v>7256</v>
      </c>
      <c r="E3407" s="58" t="s">
        <v>7255</v>
      </c>
    </row>
    <row r="3408" spans="1:5" x14ac:dyDescent="0.25">
      <c r="A3408" s="54" t="s">
        <v>7257</v>
      </c>
      <c r="B3408" s="55" t="s">
        <v>4108</v>
      </c>
      <c r="C3408" s="56" t="s">
        <v>1040</v>
      </c>
      <c r="D3408" s="57" t="s">
        <v>7258</v>
      </c>
      <c r="E3408" s="58" t="s">
        <v>7257</v>
      </c>
    </row>
    <row r="3409" spans="1:5" x14ac:dyDescent="0.25">
      <c r="A3409" s="54" t="s">
        <v>7259</v>
      </c>
      <c r="B3409" s="55" t="s">
        <v>4108</v>
      </c>
      <c r="C3409" s="56" t="s">
        <v>1040</v>
      </c>
      <c r="D3409" s="57" t="s">
        <v>7260</v>
      </c>
      <c r="E3409" s="58" t="s">
        <v>7259</v>
      </c>
    </row>
    <row r="3410" spans="1:5" x14ac:dyDescent="0.25">
      <c r="A3410" s="54" t="s">
        <v>7261</v>
      </c>
      <c r="B3410" s="55" t="s">
        <v>4108</v>
      </c>
      <c r="C3410" s="56" t="s">
        <v>1040</v>
      </c>
      <c r="D3410" s="57" t="s">
        <v>7262</v>
      </c>
      <c r="E3410" s="58" t="s">
        <v>7261</v>
      </c>
    </row>
    <row r="3411" spans="1:5" x14ac:dyDescent="0.25">
      <c r="A3411" s="54" t="s">
        <v>7263</v>
      </c>
      <c r="B3411" s="55" t="s">
        <v>4108</v>
      </c>
      <c r="C3411" s="56" t="s">
        <v>1040</v>
      </c>
      <c r="D3411" s="57" t="s">
        <v>7264</v>
      </c>
      <c r="E3411" s="58" t="s">
        <v>7263</v>
      </c>
    </row>
    <row r="3412" spans="1:5" x14ac:dyDescent="0.25">
      <c r="A3412" s="54" t="s">
        <v>7265</v>
      </c>
      <c r="B3412" s="55" t="s">
        <v>4108</v>
      </c>
      <c r="C3412" s="56" t="s">
        <v>1040</v>
      </c>
      <c r="D3412" s="57" t="s">
        <v>7266</v>
      </c>
      <c r="E3412" s="58" t="s">
        <v>7265</v>
      </c>
    </row>
    <row r="3413" spans="1:5" x14ac:dyDescent="0.25">
      <c r="A3413" s="54" t="s">
        <v>7267</v>
      </c>
      <c r="B3413" s="55" t="s">
        <v>4108</v>
      </c>
      <c r="C3413" s="56" t="s">
        <v>1040</v>
      </c>
      <c r="D3413" s="57" t="s">
        <v>7268</v>
      </c>
      <c r="E3413" s="58" t="s">
        <v>7267</v>
      </c>
    </row>
    <row r="3414" spans="1:5" x14ac:dyDescent="0.25">
      <c r="A3414" s="54" t="s">
        <v>7269</v>
      </c>
      <c r="B3414" s="55" t="s">
        <v>4108</v>
      </c>
      <c r="C3414" s="56" t="s">
        <v>1040</v>
      </c>
      <c r="D3414" s="57" t="s">
        <v>7270</v>
      </c>
      <c r="E3414" s="58" t="s">
        <v>7269</v>
      </c>
    </row>
    <row r="3415" spans="1:5" x14ac:dyDescent="0.25">
      <c r="A3415" s="54" t="s">
        <v>7271</v>
      </c>
      <c r="B3415" s="55" t="s">
        <v>4108</v>
      </c>
      <c r="C3415" s="56" t="s">
        <v>1040</v>
      </c>
      <c r="D3415" s="57" t="s">
        <v>7272</v>
      </c>
      <c r="E3415" s="58" t="s">
        <v>7271</v>
      </c>
    </row>
    <row r="3416" spans="1:5" x14ac:dyDescent="0.25">
      <c r="A3416" s="54" t="s">
        <v>7273</v>
      </c>
      <c r="B3416" s="55" t="s">
        <v>4108</v>
      </c>
      <c r="C3416" s="56" t="s">
        <v>1040</v>
      </c>
      <c r="D3416" s="57" t="s">
        <v>7274</v>
      </c>
      <c r="E3416" s="58" t="s">
        <v>7273</v>
      </c>
    </row>
    <row r="3417" spans="1:5" x14ac:dyDescent="0.25">
      <c r="A3417" s="54" t="s">
        <v>7275</v>
      </c>
      <c r="B3417" s="55" t="s">
        <v>4108</v>
      </c>
      <c r="C3417" s="56" t="s">
        <v>1040</v>
      </c>
      <c r="D3417" s="57" t="s">
        <v>7276</v>
      </c>
      <c r="E3417" s="58" t="s">
        <v>7275</v>
      </c>
    </row>
    <row r="3418" spans="1:5" x14ac:dyDescent="0.25">
      <c r="A3418" s="54" t="s">
        <v>7277</v>
      </c>
      <c r="B3418" s="55" t="s">
        <v>4108</v>
      </c>
      <c r="C3418" s="56" t="s">
        <v>1040</v>
      </c>
      <c r="D3418" s="57" t="s">
        <v>7278</v>
      </c>
      <c r="E3418" s="58" t="s">
        <v>7277</v>
      </c>
    </row>
    <row r="3419" spans="1:5" x14ac:dyDescent="0.25">
      <c r="A3419" s="54" t="s">
        <v>7279</v>
      </c>
      <c r="B3419" s="55" t="s">
        <v>4108</v>
      </c>
      <c r="C3419" s="56" t="s">
        <v>1040</v>
      </c>
      <c r="D3419" s="57" t="s">
        <v>7280</v>
      </c>
      <c r="E3419" s="58" t="s">
        <v>7279</v>
      </c>
    </row>
    <row r="3420" spans="1:5" x14ac:dyDescent="0.25">
      <c r="A3420" s="49" t="s">
        <v>7281</v>
      </c>
      <c r="B3420" s="50" t="s">
        <v>4108</v>
      </c>
      <c r="C3420" s="50" t="s">
        <v>1037</v>
      </c>
      <c r="D3420" s="52" t="s">
        <v>7282</v>
      </c>
      <c r="E3420" s="53" t="s">
        <v>7281</v>
      </c>
    </row>
    <row r="3421" spans="1:5" x14ac:dyDescent="0.25">
      <c r="A3421" s="54" t="s">
        <v>7283</v>
      </c>
      <c r="B3421" s="55" t="s">
        <v>4108</v>
      </c>
      <c r="C3421" s="56" t="s">
        <v>1040</v>
      </c>
      <c r="D3421" s="57" t="s">
        <v>7284</v>
      </c>
      <c r="E3421" s="58" t="s">
        <v>7283</v>
      </c>
    </row>
    <row r="3422" spans="1:5" x14ac:dyDescent="0.25">
      <c r="A3422" s="54" t="s">
        <v>7285</v>
      </c>
      <c r="B3422" s="55" t="s">
        <v>4108</v>
      </c>
      <c r="C3422" s="56" t="s">
        <v>1040</v>
      </c>
      <c r="D3422" s="57" t="s">
        <v>7286</v>
      </c>
      <c r="E3422" s="58" t="s">
        <v>7285</v>
      </c>
    </row>
    <row r="3423" spans="1:5" x14ac:dyDescent="0.25">
      <c r="A3423" s="54" t="s">
        <v>7287</v>
      </c>
      <c r="B3423" s="55" t="s">
        <v>4108</v>
      </c>
      <c r="C3423" s="56" t="s">
        <v>1040</v>
      </c>
      <c r="D3423" s="57" t="s">
        <v>7288</v>
      </c>
      <c r="E3423" s="58" t="s">
        <v>7287</v>
      </c>
    </row>
    <row r="3424" spans="1:5" x14ac:dyDescent="0.25">
      <c r="A3424" s="54" t="s">
        <v>7289</v>
      </c>
      <c r="B3424" s="55" t="s">
        <v>4108</v>
      </c>
      <c r="C3424" s="56" t="s">
        <v>1040</v>
      </c>
      <c r="D3424" s="57" t="s">
        <v>7290</v>
      </c>
      <c r="E3424" s="58" t="s">
        <v>7289</v>
      </c>
    </row>
    <row r="3425" spans="1:5" x14ac:dyDescent="0.25">
      <c r="A3425" s="54" t="s">
        <v>7291</v>
      </c>
      <c r="B3425" s="55" t="s">
        <v>4108</v>
      </c>
      <c r="C3425" s="56" t="s">
        <v>1040</v>
      </c>
      <c r="D3425" s="57" t="s">
        <v>7292</v>
      </c>
      <c r="E3425" s="58" t="s">
        <v>7291</v>
      </c>
    </row>
    <row r="3426" spans="1:5" x14ac:dyDescent="0.25">
      <c r="A3426" s="54" t="s">
        <v>7293</v>
      </c>
      <c r="B3426" s="55" t="s">
        <v>4108</v>
      </c>
      <c r="C3426" s="56" t="s">
        <v>1040</v>
      </c>
      <c r="D3426" s="57" t="s">
        <v>7294</v>
      </c>
      <c r="E3426" s="58" t="s">
        <v>7293</v>
      </c>
    </row>
    <row r="3427" spans="1:5" x14ac:dyDescent="0.25">
      <c r="A3427" s="54" t="s">
        <v>7295</v>
      </c>
      <c r="B3427" s="55" t="s">
        <v>4108</v>
      </c>
      <c r="C3427" s="56" t="s">
        <v>1040</v>
      </c>
      <c r="D3427" s="57" t="s">
        <v>7296</v>
      </c>
      <c r="E3427" s="58" t="s">
        <v>7295</v>
      </c>
    </row>
    <row r="3428" spans="1:5" x14ac:dyDescent="0.25">
      <c r="A3428" s="54" t="s">
        <v>7297</v>
      </c>
      <c r="B3428" s="55" t="s">
        <v>4108</v>
      </c>
      <c r="C3428" s="56" t="s">
        <v>1040</v>
      </c>
      <c r="D3428" s="57" t="s">
        <v>7298</v>
      </c>
      <c r="E3428" s="58" t="s">
        <v>7297</v>
      </c>
    </row>
    <row r="3429" spans="1:5" x14ac:dyDescent="0.25">
      <c r="A3429" s="54" t="s">
        <v>7299</v>
      </c>
      <c r="B3429" s="55" t="s">
        <v>4108</v>
      </c>
      <c r="C3429" s="56" t="s">
        <v>1040</v>
      </c>
      <c r="D3429" s="57" t="s">
        <v>7300</v>
      </c>
      <c r="E3429" s="58" t="s">
        <v>7299</v>
      </c>
    </row>
    <row r="3430" spans="1:5" x14ac:dyDescent="0.25">
      <c r="A3430" s="54" t="s">
        <v>7301</v>
      </c>
      <c r="B3430" s="55" t="s">
        <v>4108</v>
      </c>
      <c r="C3430" s="56" t="s">
        <v>1040</v>
      </c>
      <c r="D3430" s="57" t="s">
        <v>7302</v>
      </c>
      <c r="E3430" s="58" t="s">
        <v>7301</v>
      </c>
    </row>
    <row r="3431" spans="1:5" x14ac:dyDescent="0.25">
      <c r="A3431" s="54" t="s">
        <v>7303</v>
      </c>
      <c r="B3431" s="55" t="s">
        <v>4108</v>
      </c>
      <c r="C3431" s="56" t="s">
        <v>1040</v>
      </c>
      <c r="D3431" s="57" t="s">
        <v>7304</v>
      </c>
      <c r="E3431" s="58" t="s">
        <v>7303</v>
      </c>
    </row>
    <row r="3432" spans="1:5" x14ac:dyDescent="0.25">
      <c r="A3432" s="54" t="s">
        <v>7305</v>
      </c>
      <c r="B3432" s="55" t="s">
        <v>4108</v>
      </c>
      <c r="C3432" s="56" t="s">
        <v>1040</v>
      </c>
      <c r="D3432" s="57" t="s">
        <v>7306</v>
      </c>
      <c r="E3432" s="58" t="s">
        <v>7305</v>
      </c>
    </row>
    <row r="3433" spans="1:5" x14ac:dyDescent="0.25">
      <c r="A3433" s="54" t="s">
        <v>7307</v>
      </c>
      <c r="B3433" s="55" t="s">
        <v>4108</v>
      </c>
      <c r="C3433" s="56" t="s">
        <v>1040</v>
      </c>
      <c r="D3433" s="57" t="s">
        <v>7308</v>
      </c>
      <c r="E3433" s="58" t="s">
        <v>7307</v>
      </c>
    </row>
    <row r="3434" spans="1:5" x14ac:dyDescent="0.25">
      <c r="A3434" s="54" t="s">
        <v>7309</v>
      </c>
      <c r="B3434" s="55" t="s">
        <v>4108</v>
      </c>
      <c r="C3434" s="56" t="s">
        <v>1040</v>
      </c>
      <c r="D3434" s="57" t="s">
        <v>7310</v>
      </c>
      <c r="E3434" s="58" t="s">
        <v>7309</v>
      </c>
    </row>
    <row r="3435" spans="1:5" x14ac:dyDescent="0.25">
      <c r="A3435" s="54" t="s">
        <v>7311</v>
      </c>
      <c r="B3435" s="55" t="s">
        <v>4108</v>
      </c>
      <c r="C3435" s="56" t="s">
        <v>1040</v>
      </c>
      <c r="D3435" s="57" t="s">
        <v>7312</v>
      </c>
      <c r="E3435" s="58" t="s">
        <v>7311</v>
      </c>
    </row>
    <row r="3436" spans="1:5" x14ac:dyDescent="0.25">
      <c r="A3436" s="54" t="s">
        <v>7313</v>
      </c>
      <c r="B3436" s="55" t="s">
        <v>4108</v>
      </c>
      <c r="C3436" s="56" t="s">
        <v>1040</v>
      </c>
      <c r="D3436" s="57" t="s">
        <v>7314</v>
      </c>
      <c r="E3436" s="58" t="s">
        <v>7313</v>
      </c>
    </row>
    <row r="3437" spans="1:5" x14ac:dyDescent="0.25">
      <c r="A3437" s="54" t="s">
        <v>7315</v>
      </c>
      <c r="B3437" s="55" t="s">
        <v>4108</v>
      </c>
      <c r="C3437" s="56" t="s">
        <v>1040</v>
      </c>
      <c r="D3437" s="57" t="s">
        <v>7316</v>
      </c>
      <c r="E3437" s="58" t="s">
        <v>7315</v>
      </c>
    </row>
    <row r="3438" spans="1:5" x14ac:dyDescent="0.25">
      <c r="A3438" s="54" t="s">
        <v>7317</v>
      </c>
      <c r="B3438" s="55" t="s">
        <v>4108</v>
      </c>
      <c r="C3438" s="56" t="s">
        <v>1040</v>
      </c>
      <c r="D3438" s="57" t="s">
        <v>7318</v>
      </c>
      <c r="E3438" s="58" t="s">
        <v>7317</v>
      </c>
    </row>
    <row r="3439" spans="1:5" x14ac:dyDescent="0.25">
      <c r="A3439" s="54" t="s">
        <v>7319</v>
      </c>
      <c r="B3439" s="55" t="s">
        <v>4108</v>
      </c>
      <c r="C3439" s="56" t="s">
        <v>1040</v>
      </c>
      <c r="D3439" s="57" t="s">
        <v>7320</v>
      </c>
      <c r="E3439" s="58" t="s">
        <v>7319</v>
      </c>
    </row>
    <row r="3440" spans="1:5" x14ac:dyDescent="0.25">
      <c r="A3440" s="54" t="s">
        <v>7321</v>
      </c>
      <c r="B3440" s="55" t="s">
        <v>4108</v>
      </c>
      <c r="C3440" s="56" t="s">
        <v>1040</v>
      </c>
      <c r="D3440" s="57" t="s">
        <v>7322</v>
      </c>
      <c r="E3440" s="58" t="s">
        <v>7321</v>
      </c>
    </row>
    <row r="3441" spans="1:5" x14ac:dyDescent="0.25">
      <c r="A3441" s="49" t="s">
        <v>7323</v>
      </c>
      <c r="B3441" s="50" t="s">
        <v>4108</v>
      </c>
      <c r="C3441" s="50" t="s">
        <v>1037</v>
      </c>
      <c r="D3441" s="52" t="s">
        <v>7324</v>
      </c>
      <c r="E3441" s="53" t="s">
        <v>7323</v>
      </c>
    </row>
    <row r="3442" spans="1:5" x14ac:dyDescent="0.25">
      <c r="A3442" s="54" t="s">
        <v>7325</v>
      </c>
      <c r="B3442" s="55" t="s">
        <v>4108</v>
      </c>
      <c r="C3442" s="56" t="s">
        <v>1040</v>
      </c>
      <c r="D3442" s="57" t="s">
        <v>7326</v>
      </c>
      <c r="E3442" s="58" t="s">
        <v>7325</v>
      </c>
    </row>
    <row r="3443" spans="1:5" x14ac:dyDescent="0.25">
      <c r="A3443" s="54" t="s">
        <v>7327</v>
      </c>
      <c r="B3443" s="55" t="s">
        <v>4108</v>
      </c>
      <c r="C3443" s="56" t="s">
        <v>1040</v>
      </c>
      <c r="D3443" s="57" t="s">
        <v>7328</v>
      </c>
      <c r="E3443" s="58" t="s">
        <v>7327</v>
      </c>
    </row>
    <row r="3444" spans="1:5" x14ac:dyDescent="0.25">
      <c r="A3444" s="54" t="s">
        <v>7329</v>
      </c>
      <c r="B3444" s="55" t="s">
        <v>4108</v>
      </c>
      <c r="C3444" s="56" t="s">
        <v>1040</v>
      </c>
      <c r="D3444" s="57" t="s">
        <v>7330</v>
      </c>
      <c r="E3444" s="58" t="s">
        <v>7329</v>
      </c>
    </row>
    <row r="3445" spans="1:5" x14ac:dyDescent="0.25">
      <c r="A3445" s="44" t="s">
        <v>7331</v>
      </c>
      <c r="B3445" s="45" t="s">
        <v>4108</v>
      </c>
      <c r="C3445" s="45" t="s">
        <v>1034</v>
      </c>
      <c r="D3445" s="47" t="s">
        <v>7332</v>
      </c>
      <c r="E3445" s="48" t="s">
        <v>7331</v>
      </c>
    </row>
    <row r="3446" spans="1:5" x14ac:dyDescent="0.25">
      <c r="A3446" s="49" t="s">
        <v>7333</v>
      </c>
      <c r="B3446" s="50" t="s">
        <v>4108</v>
      </c>
      <c r="C3446" s="50" t="s">
        <v>1037</v>
      </c>
      <c r="D3446" s="52" t="s">
        <v>7334</v>
      </c>
      <c r="E3446" s="53" t="s">
        <v>7333</v>
      </c>
    </row>
    <row r="3447" spans="1:5" x14ac:dyDescent="0.25">
      <c r="A3447" s="54" t="s">
        <v>7335</v>
      </c>
      <c r="B3447" s="55" t="s">
        <v>4108</v>
      </c>
      <c r="C3447" s="56" t="s">
        <v>1040</v>
      </c>
      <c r="D3447" s="57" t="s">
        <v>7334</v>
      </c>
      <c r="E3447" s="58" t="s">
        <v>7335</v>
      </c>
    </row>
    <row r="3448" spans="1:5" x14ac:dyDescent="0.25">
      <c r="A3448" s="49" t="s">
        <v>7336</v>
      </c>
      <c r="B3448" s="50" t="s">
        <v>4108</v>
      </c>
      <c r="C3448" s="50" t="s">
        <v>1037</v>
      </c>
      <c r="D3448" s="52" t="s">
        <v>7337</v>
      </c>
      <c r="E3448" s="53" t="s">
        <v>7336</v>
      </c>
    </row>
    <row r="3449" spans="1:5" x14ac:dyDescent="0.25">
      <c r="A3449" s="54" t="s">
        <v>7338</v>
      </c>
      <c r="B3449" s="55" t="s">
        <v>4108</v>
      </c>
      <c r="C3449" s="56" t="s">
        <v>1040</v>
      </c>
      <c r="D3449" s="57" t="s">
        <v>7339</v>
      </c>
      <c r="E3449" s="58" t="s">
        <v>7338</v>
      </c>
    </row>
    <row r="3450" spans="1:5" x14ac:dyDescent="0.25">
      <c r="A3450" s="54" t="s">
        <v>7340</v>
      </c>
      <c r="B3450" s="55" t="s">
        <v>4108</v>
      </c>
      <c r="C3450" s="56" t="s">
        <v>1040</v>
      </c>
      <c r="D3450" s="57" t="s">
        <v>7341</v>
      </c>
      <c r="E3450" s="58" t="s">
        <v>7340</v>
      </c>
    </row>
    <row r="3451" spans="1:5" x14ac:dyDescent="0.25">
      <c r="A3451" s="54" t="s">
        <v>7342</v>
      </c>
      <c r="B3451" s="55" t="s">
        <v>4108</v>
      </c>
      <c r="C3451" s="56" t="s">
        <v>1040</v>
      </c>
      <c r="D3451" s="57" t="s">
        <v>7343</v>
      </c>
      <c r="E3451" s="58" t="s">
        <v>7342</v>
      </c>
    </row>
    <row r="3452" spans="1:5" x14ac:dyDescent="0.25">
      <c r="A3452" s="49" t="s">
        <v>7344</v>
      </c>
      <c r="B3452" s="50" t="s">
        <v>4108</v>
      </c>
      <c r="C3452" s="50" t="s">
        <v>1037</v>
      </c>
      <c r="D3452" s="52" t="s">
        <v>7345</v>
      </c>
      <c r="E3452" s="53" t="s">
        <v>7344</v>
      </c>
    </row>
    <row r="3453" spans="1:5" x14ac:dyDescent="0.25">
      <c r="A3453" s="54" t="s">
        <v>7346</v>
      </c>
      <c r="B3453" s="55" t="s">
        <v>4108</v>
      </c>
      <c r="C3453" s="56" t="s">
        <v>1040</v>
      </c>
      <c r="D3453" s="57" t="s">
        <v>7345</v>
      </c>
      <c r="E3453" s="58" t="s">
        <v>7346</v>
      </c>
    </row>
    <row r="3454" spans="1:5" x14ac:dyDescent="0.25">
      <c r="A3454" s="49" t="s">
        <v>7347</v>
      </c>
      <c r="B3454" s="50" t="s">
        <v>4108</v>
      </c>
      <c r="C3454" s="50" t="s">
        <v>1037</v>
      </c>
      <c r="D3454" s="52" t="s">
        <v>7348</v>
      </c>
      <c r="E3454" s="53" t="s">
        <v>7347</v>
      </c>
    </row>
    <row r="3455" spans="1:5" x14ac:dyDescent="0.25">
      <c r="A3455" s="54" t="s">
        <v>7349</v>
      </c>
      <c r="B3455" s="55" t="s">
        <v>4108</v>
      </c>
      <c r="C3455" s="56" t="s">
        <v>1040</v>
      </c>
      <c r="D3455" s="57" t="s">
        <v>7348</v>
      </c>
      <c r="E3455" s="58" t="s">
        <v>7349</v>
      </c>
    </row>
    <row r="3456" spans="1:5" x14ac:dyDescent="0.25">
      <c r="A3456" s="44" t="s">
        <v>7350</v>
      </c>
      <c r="B3456" s="45" t="s">
        <v>4108</v>
      </c>
      <c r="C3456" s="45" t="s">
        <v>1034</v>
      </c>
      <c r="D3456" s="47" t="s">
        <v>4088</v>
      </c>
      <c r="E3456" s="48" t="s">
        <v>7350</v>
      </c>
    </row>
    <row r="3457" spans="1:5" x14ac:dyDescent="0.25">
      <c r="A3457" s="49" t="s">
        <v>7351</v>
      </c>
      <c r="B3457" s="50" t="s">
        <v>4108</v>
      </c>
      <c r="C3457" s="50" t="s">
        <v>1037</v>
      </c>
      <c r="D3457" s="52" t="s">
        <v>7352</v>
      </c>
      <c r="E3457" s="53" t="s">
        <v>7351</v>
      </c>
    </row>
    <row r="3458" spans="1:5" x14ac:dyDescent="0.25">
      <c r="A3458" s="54" t="s">
        <v>7353</v>
      </c>
      <c r="B3458" s="55" t="s">
        <v>4108</v>
      </c>
      <c r="C3458" s="56" t="s">
        <v>1040</v>
      </c>
      <c r="D3458" s="57" t="s">
        <v>7352</v>
      </c>
      <c r="E3458" s="58" t="s">
        <v>7353</v>
      </c>
    </row>
    <row r="3459" spans="1:5" x14ac:dyDescent="0.25">
      <c r="A3459" s="49" t="s">
        <v>7354</v>
      </c>
      <c r="B3459" s="50" t="s">
        <v>4108</v>
      </c>
      <c r="C3459" s="50" t="s">
        <v>1037</v>
      </c>
      <c r="D3459" s="52" t="s">
        <v>7355</v>
      </c>
      <c r="E3459" s="53" t="s">
        <v>7354</v>
      </c>
    </row>
    <row r="3460" spans="1:5" x14ac:dyDescent="0.25">
      <c r="A3460" s="54" t="s">
        <v>7356</v>
      </c>
      <c r="B3460" s="55" t="s">
        <v>4108</v>
      </c>
      <c r="C3460" s="56" t="s">
        <v>1040</v>
      </c>
      <c r="D3460" s="57" t="s">
        <v>7355</v>
      </c>
      <c r="E3460" s="58" t="s">
        <v>7356</v>
      </c>
    </row>
    <row r="3461" spans="1:5" x14ac:dyDescent="0.25">
      <c r="A3461" s="44" t="s">
        <v>7357</v>
      </c>
      <c r="B3461" s="45" t="s">
        <v>4108</v>
      </c>
      <c r="C3461" s="45" t="s">
        <v>1034</v>
      </c>
      <c r="D3461" s="47" t="s">
        <v>7358</v>
      </c>
      <c r="E3461" s="48" t="s">
        <v>7357</v>
      </c>
    </row>
    <row r="3462" spans="1:5" x14ac:dyDescent="0.25">
      <c r="A3462" s="49" t="s">
        <v>7359</v>
      </c>
      <c r="B3462" s="50" t="s">
        <v>4108</v>
      </c>
      <c r="C3462" s="51" t="s">
        <v>1037</v>
      </c>
      <c r="D3462" s="52" t="s">
        <v>7360</v>
      </c>
      <c r="E3462" s="53" t="s">
        <v>7359</v>
      </c>
    </row>
    <row r="3463" spans="1:5" x14ac:dyDescent="0.25">
      <c r="A3463" s="54" t="s">
        <v>7361</v>
      </c>
      <c r="B3463" s="55" t="s">
        <v>4108</v>
      </c>
      <c r="C3463" s="56" t="s">
        <v>1040</v>
      </c>
      <c r="D3463" s="57" t="s">
        <v>7360</v>
      </c>
      <c r="E3463" s="58" t="s">
        <v>7361</v>
      </c>
    </row>
    <row r="3464" spans="1:5" x14ac:dyDescent="0.25">
      <c r="A3464" s="49" t="s">
        <v>7362</v>
      </c>
      <c r="B3464" s="50" t="s">
        <v>4108</v>
      </c>
      <c r="C3464" s="51" t="s">
        <v>1037</v>
      </c>
      <c r="D3464" s="52" t="s">
        <v>7363</v>
      </c>
      <c r="E3464" s="53" t="s">
        <v>7362</v>
      </c>
    </row>
    <row r="3465" spans="1:5" x14ac:dyDescent="0.25">
      <c r="A3465" s="54" t="s">
        <v>7364</v>
      </c>
      <c r="B3465" s="55" t="s">
        <v>4108</v>
      </c>
      <c r="C3465" s="56" t="s">
        <v>1040</v>
      </c>
      <c r="D3465" s="57" t="s">
        <v>7363</v>
      </c>
      <c r="E3465" s="58" t="s">
        <v>7364</v>
      </c>
    </row>
    <row r="3466" spans="1:5" x14ac:dyDescent="0.25">
      <c r="A3466" s="44" t="s">
        <v>7365</v>
      </c>
      <c r="B3466" s="45" t="s">
        <v>4108</v>
      </c>
      <c r="C3466" s="45" t="s">
        <v>1034</v>
      </c>
      <c r="D3466" s="47" t="s">
        <v>7366</v>
      </c>
      <c r="E3466" s="48" t="s">
        <v>7365</v>
      </c>
    </row>
    <row r="3467" spans="1:5" x14ac:dyDescent="0.25">
      <c r="A3467" s="49" t="s">
        <v>7367</v>
      </c>
      <c r="B3467" s="50" t="s">
        <v>4108</v>
      </c>
      <c r="C3467" s="50" t="s">
        <v>1037</v>
      </c>
      <c r="D3467" s="52" t="s">
        <v>7368</v>
      </c>
      <c r="E3467" s="53" t="s">
        <v>7367</v>
      </c>
    </row>
    <row r="3468" spans="1:5" s="98" customFormat="1" x14ac:dyDescent="0.25">
      <c r="A3468" s="54" t="s">
        <v>7369</v>
      </c>
      <c r="B3468" s="55" t="s">
        <v>4108</v>
      </c>
      <c r="C3468" s="56" t="s">
        <v>1040</v>
      </c>
      <c r="D3468" s="57" t="s">
        <v>7368</v>
      </c>
      <c r="E3468" s="58" t="s">
        <v>7369</v>
      </c>
    </row>
  </sheetData>
  <mergeCells count="3">
    <mergeCell ref="B1:E1"/>
    <mergeCell ref="B2:E2"/>
    <mergeCell ref="B3:E3"/>
  </mergeCells>
  <pageMargins left="0.31496062992125984" right="7.874015748031496E-2" top="0.35433070866141736" bottom="0.35433070866141736" header="0.31496062992125984" footer="0.11811023622047245"/>
  <pageSetup paperSize="9" scale="66" fitToHeight="50" orientation="portrait" r:id="rId1"/>
  <headerFooter>
    <oddFooter>&amp;C&amp;P/&amp;N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P51"/>
  <sheetViews>
    <sheetView workbookViewId="0">
      <selection activeCell="D3" sqref="D3"/>
    </sheetView>
  </sheetViews>
  <sheetFormatPr defaultColWidth="11" defaultRowHeight="12.75" x14ac:dyDescent="0.2"/>
  <cols>
    <col min="1" max="1" width="1.85546875" style="114" customWidth="1"/>
    <col min="2" max="2" width="30" style="114" customWidth="1"/>
    <col min="3" max="3" width="1.85546875" style="114" customWidth="1"/>
    <col min="4" max="4" width="17.85546875" style="114" customWidth="1"/>
    <col min="5" max="5" width="1.85546875" style="114" customWidth="1"/>
    <col min="6" max="6" width="23.5703125" style="114" customWidth="1"/>
    <col min="7" max="7" width="1.85546875" style="114" customWidth="1"/>
    <col min="8" max="8" width="17.42578125" style="114" customWidth="1"/>
    <col min="9" max="9" width="18" style="114" customWidth="1"/>
    <col min="10" max="10" width="1.85546875" style="114" customWidth="1"/>
    <col min="11" max="11" width="17.85546875" style="114" customWidth="1"/>
    <col min="12" max="12" width="1.85546875" style="114" customWidth="1"/>
    <col min="13" max="13" width="20.28515625" style="114" customWidth="1"/>
    <col min="14" max="14" width="1.85546875" style="114" customWidth="1"/>
    <col min="15" max="15" width="20.28515625" style="114" customWidth="1"/>
    <col min="16" max="16" width="1.85546875" style="114" customWidth="1"/>
    <col min="17" max="17" width="17.85546875" style="114" customWidth="1"/>
    <col min="18" max="18" width="1.85546875" style="114" customWidth="1"/>
    <col min="19" max="16384" width="11" style="114"/>
  </cols>
  <sheetData>
    <row r="1" spans="1:37" ht="16.5" customHeight="1" x14ac:dyDescent="0.2">
      <c r="A1" s="111"/>
      <c r="B1" s="112"/>
      <c r="C1" s="112"/>
      <c r="D1" s="112"/>
      <c r="E1" s="112"/>
      <c r="F1" s="112"/>
      <c r="G1" s="113"/>
      <c r="H1" s="112"/>
      <c r="I1" s="112"/>
    </row>
    <row r="2" spans="1:37" ht="16.5" customHeight="1" x14ac:dyDescent="0.2">
      <c r="B2" s="111" t="s">
        <v>7457</v>
      </c>
      <c r="C2" s="115" t="s">
        <v>7458</v>
      </c>
      <c r="E2" s="115" t="s">
        <v>7458</v>
      </c>
      <c r="F2" s="111" t="s">
        <v>7459</v>
      </c>
      <c r="G2" s="115" t="s">
        <v>7458</v>
      </c>
      <c r="H2" s="114" t="s">
        <v>7460</v>
      </c>
      <c r="I2" s="111" t="s">
        <v>7461</v>
      </c>
    </row>
    <row r="3" spans="1:37" ht="16.5" customHeight="1" x14ac:dyDescent="0.2">
      <c r="B3" s="111" t="s">
        <v>7462</v>
      </c>
      <c r="C3" s="115" t="s">
        <v>7458</v>
      </c>
      <c r="D3" s="116" t="e">
        <f>SUM(Uscite!#REF!)</f>
        <v>#REF!</v>
      </c>
      <c r="E3" s="115" t="s">
        <v>7458</v>
      </c>
      <c r="F3" s="111" t="s">
        <v>7462</v>
      </c>
      <c r="G3" s="115" t="s">
        <v>7458</v>
      </c>
      <c r="H3" s="117" t="e">
        <f>SUM(Entrate!#REF!)</f>
        <v>#REF!</v>
      </c>
      <c r="I3" s="118" t="e">
        <f>H3+H4+H5-D6-D3+H11+D8+H10</f>
        <v>#REF!</v>
      </c>
    </row>
    <row r="4" spans="1:37" ht="16.5" customHeight="1" x14ac:dyDescent="0.2">
      <c r="B4" s="111" t="s">
        <v>7463</v>
      </c>
      <c r="C4" s="115" t="s">
        <v>7458</v>
      </c>
      <c r="D4" s="116" t="e">
        <f>SUM(Uscite!#REF!)</f>
        <v>#REF!</v>
      </c>
      <c r="E4" s="115" t="s">
        <v>7458</v>
      </c>
      <c r="F4" s="111" t="s">
        <v>7463</v>
      </c>
      <c r="G4" s="115" t="s">
        <v>7458</v>
      </c>
      <c r="H4" s="117" t="e">
        <f>SUM(Entrate!#REF!)</f>
        <v>#REF!</v>
      </c>
    </row>
    <row r="5" spans="1:37" ht="16.5" customHeight="1" x14ac:dyDescent="0.2">
      <c r="B5" s="111" t="s">
        <v>7464</v>
      </c>
      <c r="C5" s="115" t="s">
        <v>7458</v>
      </c>
      <c r="D5" s="116">
        <v>0</v>
      </c>
      <c r="E5" s="115" t="s">
        <v>7458</v>
      </c>
      <c r="F5" s="111" t="s">
        <v>7464</v>
      </c>
      <c r="G5" s="115" t="s">
        <v>7458</v>
      </c>
      <c r="H5" s="117" t="e">
        <f>SUM(Entrate!#REF!)</f>
        <v>#REF!</v>
      </c>
    </row>
    <row r="6" spans="1:37" ht="16.5" customHeight="1" x14ac:dyDescent="0.2">
      <c r="B6" s="119" t="s">
        <v>7465</v>
      </c>
      <c r="C6" s="115"/>
      <c r="D6" s="116" t="e">
        <f>SUM(Uscite!#REF!)</f>
        <v>#REF!</v>
      </c>
      <c r="E6" s="115"/>
      <c r="F6" s="111" t="s">
        <v>7465</v>
      </c>
      <c r="G6" s="115" t="s">
        <v>7458</v>
      </c>
      <c r="H6" s="117" t="e">
        <f>SUM(Entrate!#REF!)</f>
        <v>#REF!</v>
      </c>
    </row>
    <row r="7" spans="1:37" ht="16.5" customHeight="1" x14ac:dyDescent="0.2">
      <c r="B7" s="119" t="s">
        <v>7466</v>
      </c>
      <c r="C7" s="115" t="s">
        <v>7458</v>
      </c>
      <c r="D7" s="116" t="e">
        <f>SUM(Uscite!#REF!)</f>
        <v>#REF!</v>
      </c>
      <c r="E7" s="115" t="s">
        <v>7458</v>
      </c>
      <c r="F7" s="111" t="s">
        <v>7466</v>
      </c>
      <c r="G7" s="115" t="s">
        <v>7458</v>
      </c>
      <c r="H7" s="117" t="e">
        <f>Entrate!#REF!</f>
        <v>#REF!</v>
      </c>
    </row>
    <row r="8" spans="1:37" ht="16.5" customHeight="1" x14ac:dyDescent="0.2">
      <c r="B8" s="119" t="s">
        <v>7467</v>
      </c>
      <c r="C8" s="115" t="s">
        <v>7458</v>
      </c>
      <c r="D8" s="116">
        <v>0</v>
      </c>
      <c r="E8" s="115" t="s">
        <v>7458</v>
      </c>
      <c r="F8" s="119" t="s">
        <v>7468</v>
      </c>
      <c r="G8" s="120" t="s">
        <v>7458</v>
      </c>
      <c r="H8" s="117">
        <v>0</v>
      </c>
    </row>
    <row r="9" spans="1:37" ht="16.5" customHeight="1" x14ac:dyDescent="0.2">
      <c r="B9" s="119"/>
      <c r="C9" s="115"/>
      <c r="D9" s="116"/>
      <c r="E9" s="115"/>
      <c r="F9" s="119" t="s">
        <v>7469</v>
      </c>
      <c r="G9" s="120"/>
      <c r="H9" s="117" t="e">
        <f>+'[1]Entrate 2022-2024'!U140+SUM(Entrate!#REF!)</f>
        <v>#REF!</v>
      </c>
    </row>
    <row r="10" spans="1:37" ht="16.5" customHeight="1" x14ac:dyDescent="0.2">
      <c r="A10" s="111"/>
      <c r="B10" s="119"/>
      <c r="C10" s="115" t="s">
        <v>7458</v>
      </c>
      <c r="D10" s="116"/>
      <c r="E10" s="115" t="s">
        <v>7458</v>
      </c>
      <c r="F10" s="119" t="s">
        <v>7470</v>
      </c>
      <c r="G10" s="120" t="s">
        <v>7458</v>
      </c>
      <c r="H10" s="117">
        <v>0</v>
      </c>
    </row>
    <row r="11" spans="1:37" ht="16.5" customHeight="1" x14ac:dyDescent="0.2">
      <c r="A11" s="111"/>
      <c r="B11" s="119"/>
      <c r="C11" s="115" t="s">
        <v>7458</v>
      </c>
      <c r="E11" s="115" t="s">
        <v>7458</v>
      </c>
      <c r="F11" s="119" t="s">
        <v>7471</v>
      </c>
      <c r="G11" s="115" t="s">
        <v>7458</v>
      </c>
      <c r="H11" s="117">
        <v>0</v>
      </c>
    </row>
    <row r="12" spans="1:37" ht="16.5" customHeight="1" x14ac:dyDescent="0.2">
      <c r="A12" s="111"/>
      <c r="B12" s="111" t="s">
        <v>7472</v>
      </c>
      <c r="C12" s="111" t="s">
        <v>7472</v>
      </c>
      <c r="D12" s="111" t="s">
        <v>7472</v>
      </c>
      <c r="E12" s="111" t="s">
        <v>7472</v>
      </c>
      <c r="F12" s="111" t="s">
        <v>7472</v>
      </c>
      <c r="G12" s="115" t="s">
        <v>7458</v>
      </c>
      <c r="H12" s="111" t="s">
        <v>7472</v>
      </c>
      <c r="I12" s="111" t="s">
        <v>7473</v>
      </c>
    </row>
    <row r="13" spans="1:37" ht="16.5" customHeight="1" x14ac:dyDescent="0.2">
      <c r="A13" s="111"/>
      <c r="B13" s="111"/>
      <c r="C13" s="111"/>
      <c r="D13" s="111"/>
      <c r="E13" s="111"/>
      <c r="F13" s="111"/>
      <c r="G13" s="115"/>
      <c r="H13" s="111"/>
      <c r="I13" s="111"/>
    </row>
    <row r="14" spans="1:37" ht="16.5" customHeight="1" x14ac:dyDescent="0.2"/>
    <row r="15" spans="1:37" ht="16.5" customHeight="1" x14ac:dyDescent="0.2"/>
    <row r="16" spans="1:37" ht="12.75" customHeight="1" x14ac:dyDescent="0.2">
      <c r="D16" s="121" t="s">
        <v>7474</v>
      </c>
      <c r="E16" s="122"/>
      <c r="F16" s="122"/>
      <c r="G16" s="122"/>
      <c r="H16" s="122"/>
      <c r="AK16" s="111" t="s">
        <v>7473</v>
      </c>
    </row>
    <row r="17" spans="1:42" x14ac:dyDescent="0.2">
      <c r="AM17" s="111" t="s">
        <v>7475</v>
      </c>
      <c r="AN17" s="123" t="s">
        <v>7476</v>
      </c>
    </row>
    <row r="18" spans="1:42" x14ac:dyDescent="0.2">
      <c r="AN18" s="111" t="s">
        <v>7477</v>
      </c>
    </row>
    <row r="19" spans="1:42" x14ac:dyDescent="0.2">
      <c r="A19" s="111" t="s">
        <v>7472</v>
      </c>
      <c r="B19" s="111" t="s">
        <v>7478</v>
      </c>
      <c r="C19" s="111" t="s">
        <v>7472</v>
      </c>
      <c r="D19" s="111" t="s">
        <v>7472</v>
      </c>
      <c r="E19" s="111" t="s">
        <v>7472</v>
      </c>
      <c r="F19" s="111" t="s">
        <v>7472</v>
      </c>
      <c r="G19" s="111" t="s">
        <v>7472</v>
      </c>
      <c r="I19" s="111" t="s">
        <v>7472</v>
      </c>
      <c r="J19" s="111" t="s">
        <v>7472</v>
      </c>
      <c r="K19" s="111" t="s">
        <v>7472</v>
      </c>
      <c r="L19" s="111" t="s">
        <v>7472</v>
      </c>
      <c r="M19" s="111" t="s">
        <v>7472</v>
      </c>
      <c r="N19" s="111" t="s">
        <v>7472</v>
      </c>
      <c r="O19" s="111" t="s">
        <v>7472</v>
      </c>
      <c r="P19" s="111" t="s">
        <v>7472</v>
      </c>
      <c r="Q19" s="111" t="s">
        <v>7472</v>
      </c>
      <c r="R19" s="111" t="s">
        <v>7472</v>
      </c>
      <c r="S19" s="111" t="s">
        <v>7473</v>
      </c>
    </row>
    <row r="20" spans="1:42" x14ac:dyDescent="0.2">
      <c r="A20" s="115" t="s">
        <v>7458</v>
      </c>
      <c r="E20" s="115" t="s">
        <v>7458</v>
      </c>
      <c r="P20" s="115" t="s">
        <v>7458</v>
      </c>
      <c r="R20" s="115" t="s">
        <v>7458</v>
      </c>
      <c r="AM20" s="111" t="s">
        <v>7479</v>
      </c>
      <c r="AN20" s="123" t="s">
        <v>7480</v>
      </c>
      <c r="AP20" s="111" t="s">
        <v>7473</v>
      </c>
    </row>
    <row r="21" spans="1:42" x14ac:dyDescent="0.2">
      <c r="A21" s="115" t="s">
        <v>7458</v>
      </c>
      <c r="B21" s="111" t="s">
        <v>7481</v>
      </c>
      <c r="E21" s="115" t="s">
        <v>7458</v>
      </c>
      <c r="I21" s="111" t="s">
        <v>7482</v>
      </c>
      <c r="P21" s="115" t="s">
        <v>7458</v>
      </c>
      <c r="R21" s="115" t="s">
        <v>7458</v>
      </c>
      <c r="AN21" s="111" t="s">
        <v>7477</v>
      </c>
    </row>
    <row r="22" spans="1:42" x14ac:dyDescent="0.2">
      <c r="A22" s="115" t="s">
        <v>7458</v>
      </c>
      <c r="B22" s="124" t="s">
        <v>7483</v>
      </c>
      <c r="C22" s="111" t="s">
        <v>7484</v>
      </c>
      <c r="D22" s="124" t="s">
        <v>7484</v>
      </c>
      <c r="E22" s="111" t="s">
        <v>7484</v>
      </c>
      <c r="F22" s="124" t="s">
        <v>7485</v>
      </c>
      <c r="G22" s="111" t="s">
        <v>7484</v>
      </c>
      <c r="I22" s="124" t="s">
        <v>7486</v>
      </c>
      <c r="J22" s="111" t="s">
        <v>7484</v>
      </c>
      <c r="K22" s="111" t="s">
        <v>7484</v>
      </c>
      <c r="L22" s="111" t="s">
        <v>7484</v>
      </c>
      <c r="M22" s="111" t="s">
        <v>7484</v>
      </c>
      <c r="N22" s="111" t="s">
        <v>7484</v>
      </c>
      <c r="O22" s="111" t="s">
        <v>7484</v>
      </c>
      <c r="P22" s="111" t="s">
        <v>7484</v>
      </c>
      <c r="Q22" s="111" t="s">
        <v>7484</v>
      </c>
      <c r="R22" s="111" t="s">
        <v>7484</v>
      </c>
      <c r="S22" s="111" t="s">
        <v>7473</v>
      </c>
    </row>
    <row r="23" spans="1:42" x14ac:dyDescent="0.2">
      <c r="A23" s="115" t="s">
        <v>7458</v>
      </c>
      <c r="B23" s="111" t="s">
        <v>7473</v>
      </c>
      <c r="C23" s="115" t="s">
        <v>7458</v>
      </c>
      <c r="E23" s="115" t="s">
        <v>7458</v>
      </c>
      <c r="G23" s="115" t="s">
        <v>7458</v>
      </c>
      <c r="J23" s="115" t="s">
        <v>7458</v>
      </c>
      <c r="L23" s="115" t="s">
        <v>7458</v>
      </c>
      <c r="M23" s="111" t="s">
        <v>7487</v>
      </c>
      <c r="N23" s="115" t="s">
        <v>7458</v>
      </c>
      <c r="O23" s="125" t="s">
        <v>7488</v>
      </c>
      <c r="P23" s="115" t="s">
        <v>7458</v>
      </c>
      <c r="Q23" s="111" t="s">
        <v>7489</v>
      </c>
      <c r="R23" s="115" t="s">
        <v>7458</v>
      </c>
      <c r="AM23" s="111" t="s">
        <v>7490</v>
      </c>
      <c r="AN23" s="123" t="s">
        <v>7491</v>
      </c>
    </row>
    <row r="24" spans="1:42" x14ac:dyDescent="0.2">
      <c r="A24" s="115" t="s">
        <v>7458</v>
      </c>
      <c r="B24" s="111" t="s">
        <v>7492</v>
      </c>
      <c r="C24" s="115" t="s">
        <v>7458</v>
      </c>
      <c r="D24" s="111" t="s">
        <v>7493</v>
      </c>
      <c r="E24" s="115" t="s">
        <v>7458</v>
      </c>
      <c r="F24" s="111" t="s">
        <v>7494</v>
      </c>
      <c r="G24" s="115" t="s">
        <v>7458</v>
      </c>
      <c r="I24" s="111" t="s">
        <v>7495</v>
      </c>
      <c r="J24" s="115" t="s">
        <v>7458</v>
      </c>
      <c r="K24" s="111" t="s">
        <v>7496</v>
      </c>
      <c r="L24" s="115" t="s">
        <v>7458</v>
      </c>
      <c r="M24" s="111" t="s">
        <v>7497</v>
      </c>
      <c r="N24" s="115" t="s">
        <v>7458</v>
      </c>
      <c r="O24" s="111"/>
      <c r="P24" s="115" t="s">
        <v>7458</v>
      </c>
      <c r="Q24" s="111" t="s">
        <v>7498</v>
      </c>
      <c r="R24" s="115" t="s">
        <v>7458</v>
      </c>
      <c r="AN24" s="111" t="s">
        <v>7477</v>
      </c>
    </row>
    <row r="25" spans="1:42" x14ac:dyDescent="0.2">
      <c r="A25" s="115" t="s">
        <v>7458</v>
      </c>
      <c r="B25" s="111" t="s">
        <v>7499</v>
      </c>
      <c r="C25" s="111" t="s">
        <v>7472</v>
      </c>
      <c r="D25" s="111" t="s">
        <v>7472</v>
      </c>
      <c r="E25" s="111" t="s">
        <v>7472</v>
      </c>
      <c r="F25" s="111" t="s">
        <v>7472</v>
      </c>
      <c r="G25" s="111" t="s">
        <v>7472</v>
      </c>
      <c r="I25" s="111" t="s">
        <v>7472</v>
      </c>
      <c r="J25" s="111" t="s">
        <v>7472</v>
      </c>
      <c r="K25" s="111" t="s">
        <v>7472</v>
      </c>
      <c r="L25" s="111" t="s">
        <v>7472</v>
      </c>
      <c r="M25" s="111" t="s">
        <v>7472</v>
      </c>
      <c r="N25" s="111" t="s">
        <v>7472</v>
      </c>
      <c r="O25" s="111" t="s">
        <v>7472</v>
      </c>
      <c r="P25" s="111" t="s">
        <v>7472</v>
      </c>
      <c r="Q25" s="111" t="s">
        <v>7472</v>
      </c>
      <c r="R25" s="111" t="s">
        <v>7472</v>
      </c>
      <c r="S25" s="111" t="s">
        <v>7473</v>
      </c>
    </row>
    <row r="26" spans="1:42" x14ac:dyDescent="0.2">
      <c r="A26" s="115" t="s">
        <v>7458</v>
      </c>
      <c r="B26" s="111" t="s">
        <v>7473</v>
      </c>
      <c r="C26" s="115" t="s">
        <v>7458</v>
      </c>
      <c r="E26" s="115" t="s">
        <v>7458</v>
      </c>
      <c r="G26" s="115" t="s">
        <v>7458</v>
      </c>
      <c r="J26" s="115" t="s">
        <v>7458</v>
      </c>
      <c r="L26" s="115" t="s">
        <v>7458</v>
      </c>
      <c r="N26" s="115" t="s">
        <v>7458</v>
      </c>
      <c r="P26" s="115" t="s">
        <v>7458</v>
      </c>
      <c r="R26" s="115" t="s">
        <v>7458</v>
      </c>
      <c r="AM26" s="111" t="s">
        <v>7500</v>
      </c>
      <c r="AN26" s="111" t="s">
        <v>7501</v>
      </c>
    </row>
    <row r="27" spans="1:42" x14ac:dyDescent="0.2">
      <c r="A27" s="115" t="s">
        <v>7458</v>
      </c>
      <c r="B27" s="111" t="s">
        <v>7502</v>
      </c>
      <c r="C27" s="115" t="s">
        <v>7458</v>
      </c>
      <c r="D27" s="111" t="s">
        <v>7473</v>
      </c>
      <c r="E27" s="115" t="s">
        <v>7458</v>
      </c>
      <c r="G27" s="115" t="s">
        <v>7458</v>
      </c>
      <c r="H27" s="111" t="s">
        <v>7503</v>
      </c>
      <c r="I27" s="126">
        <f>D8</f>
        <v>0</v>
      </c>
      <c r="J27" s="115" t="s">
        <v>7458</v>
      </c>
      <c r="L27" s="115" t="s">
        <v>7458</v>
      </c>
      <c r="N27" s="115" t="s">
        <v>7458</v>
      </c>
      <c r="P27" s="115" t="s">
        <v>7458</v>
      </c>
      <c r="R27" s="115" t="s">
        <v>7458</v>
      </c>
    </row>
    <row r="28" spans="1:42" x14ac:dyDescent="0.2">
      <c r="A28" s="115" t="s">
        <v>7458</v>
      </c>
      <c r="B28" s="111" t="s">
        <v>7504</v>
      </c>
      <c r="C28" s="115" t="s">
        <v>7458</v>
      </c>
      <c r="D28" s="127" t="e">
        <f>D3</f>
        <v>#REF!</v>
      </c>
      <c r="E28" s="128" t="s">
        <v>7458</v>
      </c>
      <c r="F28" s="127" t="e">
        <f>H3+H4+H5-F38-F33</f>
        <v>#REF!</v>
      </c>
      <c r="G28" s="128" t="s">
        <v>7458</v>
      </c>
      <c r="H28" s="129"/>
      <c r="I28" s="127"/>
      <c r="J28" s="128" t="s">
        <v>7458</v>
      </c>
      <c r="K28" s="127"/>
      <c r="L28" s="128" t="s">
        <v>7458</v>
      </c>
      <c r="M28" s="130">
        <f>H11</f>
        <v>0</v>
      </c>
      <c r="N28" s="128" t="s">
        <v>7458</v>
      </c>
      <c r="O28" s="116" t="e">
        <f>Entrate!#REF!</f>
        <v>#REF!</v>
      </c>
      <c r="P28" s="115" t="s">
        <v>7458</v>
      </c>
      <c r="Q28" s="127" t="e">
        <f>F28+I27+K28+M28+O28</f>
        <v>#REF!</v>
      </c>
      <c r="R28" s="115" t="s">
        <v>7458</v>
      </c>
    </row>
    <row r="29" spans="1:42" x14ac:dyDescent="0.2">
      <c r="A29" s="115" t="s">
        <v>7458</v>
      </c>
      <c r="C29" s="115" t="s">
        <v>7458</v>
      </c>
      <c r="D29" s="127"/>
      <c r="E29" s="128" t="s">
        <v>7458</v>
      </c>
      <c r="F29" s="127"/>
      <c r="G29" s="128" t="s">
        <v>7458</v>
      </c>
      <c r="H29" s="129"/>
      <c r="I29" s="127"/>
      <c r="J29" s="128" t="s">
        <v>7458</v>
      </c>
      <c r="K29" s="127"/>
      <c r="L29" s="128" t="s">
        <v>7458</v>
      </c>
      <c r="M29" s="127"/>
      <c r="N29" s="128" t="s">
        <v>7458</v>
      </c>
      <c r="O29" s="127"/>
      <c r="P29" s="115" t="s">
        <v>7458</v>
      </c>
      <c r="Q29" s="127"/>
      <c r="R29" s="115" t="s">
        <v>7458</v>
      </c>
      <c r="AM29" s="111" t="s">
        <v>7505</v>
      </c>
      <c r="AN29" s="111" t="s">
        <v>7506</v>
      </c>
    </row>
    <row r="30" spans="1:42" x14ac:dyDescent="0.2">
      <c r="A30" s="115" t="s">
        <v>7458</v>
      </c>
      <c r="B30" s="124" t="s">
        <v>7483</v>
      </c>
      <c r="C30" s="111" t="s">
        <v>7484</v>
      </c>
      <c r="D30" s="129" t="s">
        <v>7484</v>
      </c>
      <c r="E30" s="129" t="s">
        <v>7484</v>
      </c>
      <c r="F30" s="131" t="s">
        <v>7485</v>
      </c>
      <c r="G30" s="129" t="s">
        <v>7484</v>
      </c>
      <c r="H30" s="127"/>
      <c r="I30" s="131" t="s">
        <v>7486</v>
      </c>
      <c r="J30" s="129" t="s">
        <v>7484</v>
      </c>
      <c r="K30" s="129" t="s">
        <v>7484</v>
      </c>
      <c r="L30" s="129" t="s">
        <v>7484</v>
      </c>
      <c r="M30" s="129" t="s">
        <v>7484</v>
      </c>
      <c r="N30" s="129" t="s">
        <v>7484</v>
      </c>
      <c r="O30" s="129" t="s">
        <v>7484</v>
      </c>
      <c r="P30" s="111" t="s">
        <v>7484</v>
      </c>
      <c r="Q30" s="129" t="s">
        <v>7484</v>
      </c>
      <c r="R30" s="111" t="s">
        <v>7484</v>
      </c>
      <c r="S30" s="111" t="s">
        <v>7473</v>
      </c>
    </row>
    <row r="31" spans="1:42" x14ac:dyDescent="0.2">
      <c r="A31" s="115" t="s">
        <v>7458</v>
      </c>
      <c r="C31" s="115" t="s">
        <v>7458</v>
      </c>
      <c r="D31" s="127"/>
      <c r="E31" s="128" t="s">
        <v>7458</v>
      </c>
      <c r="F31" s="127"/>
      <c r="G31" s="128" t="s">
        <v>7458</v>
      </c>
      <c r="H31" s="127"/>
      <c r="I31" s="127"/>
      <c r="J31" s="128" t="s">
        <v>7458</v>
      </c>
      <c r="K31" s="127"/>
      <c r="L31" s="128" t="s">
        <v>7458</v>
      </c>
      <c r="M31" s="127"/>
      <c r="N31" s="128" t="s">
        <v>7458</v>
      </c>
      <c r="O31" s="127"/>
      <c r="P31" s="115" t="s">
        <v>7458</v>
      </c>
      <c r="Q31" s="127"/>
      <c r="R31" s="115" t="s">
        <v>7458</v>
      </c>
      <c r="AN31" s="111" t="s">
        <v>7473</v>
      </c>
    </row>
    <row r="32" spans="1:42" x14ac:dyDescent="0.2">
      <c r="A32" s="115" t="s">
        <v>7458</v>
      </c>
      <c r="B32" s="111" t="s">
        <v>7507</v>
      </c>
      <c r="C32" s="115" t="s">
        <v>7458</v>
      </c>
      <c r="D32" s="127"/>
      <c r="E32" s="128" t="s">
        <v>7458</v>
      </c>
      <c r="F32" s="127"/>
      <c r="G32" s="128" t="s">
        <v>7458</v>
      </c>
      <c r="H32" s="127"/>
      <c r="I32" s="127"/>
      <c r="J32" s="128" t="s">
        <v>7458</v>
      </c>
      <c r="K32" s="127"/>
      <c r="L32" s="128" t="s">
        <v>7458</v>
      </c>
      <c r="M32" s="127"/>
      <c r="N32" s="128" t="s">
        <v>7458</v>
      </c>
      <c r="O32" s="127"/>
      <c r="P32" s="115" t="s">
        <v>7458</v>
      </c>
      <c r="Q32" s="127"/>
      <c r="R32" s="115" t="s">
        <v>7458</v>
      </c>
    </row>
    <row r="33" spans="1:40" x14ac:dyDescent="0.2">
      <c r="A33" s="115" t="s">
        <v>7458</v>
      </c>
      <c r="B33" s="111" t="s">
        <v>7508</v>
      </c>
      <c r="C33" s="115" t="s">
        <v>7458</v>
      </c>
      <c r="D33" s="127" t="e">
        <f>D4</f>
        <v>#REF!</v>
      </c>
      <c r="E33" s="128" t="s">
        <v>7458</v>
      </c>
      <c r="F33" s="127" t="e">
        <f>IF(I3&gt;0,I3,0)</f>
        <v>#REF!</v>
      </c>
      <c r="G33" s="128" t="s">
        <v>7458</v>
      </c>
      <c r="H33" s="127"/>
      <c r="I33" s="127" t="e">
        <f>H6-D8</f>
        <v>#REF!</v>
      </c>
      <c r="J33" s="128" t="s">
        <v>7458</v>
      </c>
      <c r="K33" s="127">
        <f>H8</f>
        <v>0</v>
      </c>
      <c r="L33" s="128" t="s">
        <v>7458</v>
      </c>
      <c r="M33" s="130">
        <v>270000</v>
      </c>
      <c r="N33" s="128" t="s">
        <v>7458</v>
      </c>
      <c r="O33" s="116" t="e">
        <f>Entrate!#REF!</f>
        <v>#REF!</v>
      </c>
      <c r="P33" s="115" t="s">
        <v>7458</v>
      </c>
      <c r="Q33" s="127" t="e">
        <f>F33+I33+K33+M33+O33</f>
        <v>#REF!</v>
      </c>
      <c r="R33" s="115" t="s">
        <v>7458</v>
      </c>
    </row>
    <row r="34" spans="1:40" x14ac:dyDescent="0.2">
      <c r="A34" s="115" t="s">
        <v>7458</v>
      </c>
      <c r="C34" s="115" t="s">
        <v>7458</v>
      </c>
      <c r="D34" s="127"/>
      <c r="E34" s="128" t="s">
        <v>7458</v>
      </c>
      <c r="F34" s="127"/>
      <c r="G34" s="128" t="s">
        <v>7458</v>
      </c>
      <c r="H34" s="127"/>
      <c r="I34" s="129" t="s">
        <v>7473</v>
      </c>
      <c r="J34" s="128" t="s">
        <v>7458</v>
      </c>
      <c r="K34" s="129"/>
      <c r="L34" s="128" t="s">
        <v>7458</v>
      </c>
      <c r="M34" s="127"/>
      <c r="N34" s="128" t="s">
        <v>7458</v>
      </c>
      <c r="O34" s="127"/>
      <c r="P34" s="115" t="s">
        <v>7458</v>
      </c>
      <c r="Q34" s="127"/>
      <c r="R34" s="115" t="s">
        <v>7458</v>
      </c>
    </row>
    <row r="35" spans="1:40" x14ac:dyDescent="0.2">
      <c r="A35" s="115" t="s">
        <v>7458</v>
      </c>
      <c r="B35" s="124" t="s">
        <v>7483</v>
      </c>
      <c r="C35" s="111" t="s">
        <v>7484</v>
      </c>
      <c r="D35" s="129" t="s">
        <v>7484</v>
      </c>
      <c r="E35" s="129" t="s">
        <v>7484</v>
      </c>
      <c r="F35" s="131" t="s">
        <v>7485</v>
      </c>
      <c r="G35" s="129" t="s">
        <v>7484</v>
      </c>
      <c r="H35" s="127"/>
      <c r="I35" s="131" t="s">
        <v>7486</v>
      </c>
      <c r="J35" s="129" t="s">
        <v>7484</v>
      </c>
      <c r="K35" s="129" t="s">
        <v>7484</v>
      </c>
      <c r="L35" s="129" t="s">
        <v>7484</v>
      </c>
      <c r="M35" s="129" t="s">
        <v>7484</v>
      </c>
      <c r="N35" s="129" t="s">
        <v>7484</v>
      </c>
      <c r="O35" s="129" t="s">
        <v>7484</v>
      </c>
      <c r="P35" s="111" t="s">
        <v>7484</v>
      </c>
      <c r="Q35" s="129" t="s">
        <v>7484</v>
      </c>
      <c r="R35" s="111" t="s">
        <v>7484</v>
      </c>
      <c r="S35" s="111" t="s">
        <v>7473</v>
      </c>
    </row>
    <row r="36" spans="1:40" x14ac:dyDescent="0.2">
      <c r="A36" s="115" t="s">
        <v>7458</v>
      </c>
      <c r="C36" s="115" t="s">
        <v>7458</v>
      </c>
      <c r="D36" s="127"/>
      <c r="E36" s="128" t="s">
        <v>7458</v>
      </c>
      <c r="F36" s="127"/>
      <c r="G36" s="128" t="s">
        <v>7458</v>
      </c>
      <c r="H36" s="127"/>
      <c r="I36" s="127"/>
      <c r="J36" s="128" t="s">
        <v>7458</v>
      </c>
      <c r="K36" s="127"/>
      <c r="L36" s="128" t="s">
        <v>7458</v>
      </c>
      <c r="M36" s="127"/>
      <c r="N36" s="128" t="s">
        <v>7458</v>
      </c>
      <c r="O36" s="127"/>
      <c r="P36" s="115" t="s">
        <v>7458</v>
      </c>
      <c r="Q36" s="127"/>
      <c r="R36" s="115" t="s">
        <v>7458</v>
      </c>
    </row>
    <row r="37" spans="1:40" x14ac:dyDescent="0.2">
      <c r="A37" s="115" t="s">
        <v>7458</v>
      </c>
      <c r="B37" s="111" t="s">
        <v>7509</v>
      </c>
      <c r="C37" s="115" t="s">
        <v>7458</v>
      </c>
      <c r="D37" s="127"/>
      <c r="E37" s="128" t="s">
        <v>7458</v>
      </c>
      <c r="F37" s="127"/>
      <c r="G37" s="128" t="s">
        <v>7458</v>
      </c>
      <c r="H37" s="127"/>
      <c r="I37" s="127"/>
      <c r="J37" s="128" t="s">
        <v>7458</v>
      </c>
      <c r="K37" s="127"/>
      <c r="L37" s="128" t="s">
        <v>7458</v>
      </c>
      <c r="M37" s="127"/>
      <c r="N37" s="128" t="s">
        <v>7458</v>
      </c>
      <c r="O37" s="127"/>
      <c r="P37" s="115" t="s">
        <v>7458</v>
      </c>
      <c r="Q37" s="127"/>
      <c r="R37" s="115" t="s">
        <v>7458</v>
      </c>
    </row>
    <row r="38" spans="1:40" x14ac:dyDescent="0.2">
      <c r="A38" s="115" t="s">
        <v>7458</v>
      </c>
      <c r="B38" s="111" t="s">
        <v>7510</v>
      </c>
      <c r="C38" s="115" t="s">
        <v>7458</v>
      </c>
      <c r="D38" s="127" t="e">
        <f>D6</f>
        <v>#REF!</v>
      </c>
      <c r="E38" s="128" t="s">
        <v>7458</v>
      </c>
      <c r="F38" s="127" t="e">
        <f>D6</f>
        <v>#REF!</v>
      </c>
      <c r="G38" s="128" t="s">
        <v>7458</v>
      </c>
      <c r="H38" s="127"/>
      <c r="I38" s="127"/>
      <c r="J38" s="128" t="s">
        <v>7458</v>
      </c>
      <c r="K38" s="132"/>
      <c r="L38" s="128" t="s">
        <v>7458</v>
      </c>
      <c r="M38" s="130"/>
      <c r="N38" s="128" t="s">
        <v>7458</v>
      </c>
      <c r="O38" s="116"/>
      <c r="P38" s="115" t="s">
        <v>7458</v>
      </c>
      <c r="Q38" s="127" t="e">
        <f>F38+I38+K38+M38</f>
        <v>#REF!</v>
      </c>
      <c r="R38" s="115" t="s">
        <v>7458</v>
      </c>
    </row>
    <row r="39" spans="1:40" x14ac:dyDescent="0.2">
      <c r="A39" s="115" t="s">
        <v>7458</v>
      </c>
      <c r="C39" s="115" t="s">
        <v>7458</v>
      </c>
      <c r="D39" s="127"/>
      <c r="E39" s="128" t="s">
        <v>7458</v>
      </c>
      <c r="F39" s="127"/>
      <c r="G39" s="128" t="s">
        <v>7458</v>
      </c>
      <c r="H39" s="127"/>
      <c r="I39" s="129" t="s">
        <v>7473</v>
      </c>
      <c r="J39" s="128" t="s">
        <v>7458</v>
      </c>
      <c r="K39" s="129"/>
      <c r="L39" s="128" t="s">
        <v>7458</v>
      </c>
      <c r="M39" s="127"/>
      <c r="N39" s="128" t="s">
        <v>7458</v>
      </c>
      <c r="O39" s="127"/>
      <c r="P39" s="115" t="s">
        <v>7458</v>
      </c>
      <c r="Q39" s="127"/>
      <c r="R39" s="115" t="s">
        <v>7458</v>
      </c>
    </row>
    <row r="40" spans="1:40" x14ac:dyDescent="0.2">
      <c r="A40" s="115" t="s">
        <v>7458</v>
      </c>
      <c r="B40" s="124" t="s">
        <v>7483</v>
      </c>
      <c r="C40" s="111" t="s">
        <v>7484</v>
      </c>
      <c r="D40" s="129" t="s">
        <v>7484</v>
      </c>
      <c r="E40" s="129" t="s">
        <v>7484</v>
      </c>
      <c r="F40" s="131" t="s">
        <v>7485</v>
      </c>
      <c r="G40" s="129" t="s">
        <v>7484</v>
      </c>
      <c r="H40" s="127"/>
      <c r="I40" s="131" t="s">
        <v>7486</v>
      </c>
      <c r="J40" s="129" t="s">
        <v>7484</v>
      </c>
      <c r="K40" s="129" t="s">
        <v>7484</v>
      </c>
      <c r="L40" s="129" t="s">
        <v>7484</v>
      </c>
      <c r="M40" s="129" t="s">
        <v>7484</v>
      </c>
      <c r="N40" s="129" t="s">
        <v>7484</v>
      </c>
      <c r="O40" s="129" t="s">
        <v>7484</v>
      </c>
      <c r="P40" s="111" t="s">
        <v>7484</v>
      </c>
      <c r="Q40" s="129" t="s">
        <v>7484</v>
      </c>
      <c r="R40" s="111" t="s">
        <v>7484</v>
      </c>
      <c r="S40" s="111" t="s">
        <v>7473</v>
      </c>
      <c r="AN40" s="111" t="s">
        <v>7473</v>
      </c>
    </row>
    <row r="41" spans="1:40" x14ac:dyDescent="0.2">
      <c r="A41" s="115" t="s">
        <v>7458</v>
      </c>
      <c r="C41" s="115" t="s">
        <v>7458</v>
      </c>
      <c r="D41" s="127"/>
      <c r="E41" s="128" t="s">
        <v>7458</v>
      </c>
      <c r="F41" s="127"/>
      <c r="G41" s="128" t="s">
        <v>7458</v>
      </c>
      <c r="H41" s="127"/>
      <c r="I41" s="127"/>
      <c r="J41" s="128" t="s">
        <v>7458</v>
      </c>
      <c r="K41" s="127"/>
      <c r="L41" s="128" t="s">
        <v>7458</v>
      </c>
      <c r="M41" s="127"/>
      <c r="N41" s="128" t="s">
        <v>7458</v>
      </c>
      <c r="O41" s="127"/>
      <c r="P41" s="115" t="s">
        <v>7458</v>
      </c>
      <c r="Q41" s="127"/>
      <c r="R41" s="115" t="s">
        <v>7458</v>
      </c>
    </row>
    <row r="42" spans="1:40" x14ac:dyDescent="0.2">
      <c r="A42" s="115" t="s">
        <v>7458</v>
      </c>
      <c r="B42" s="111" t="s">
        <v>7511</v>
      </c>
      <c r="C42" s="115" t="s">
        <v>7458</v>
      </c>
      <c r="D42" s="127" t="e">
        <f>SUM(D26:D39)</f>
        <v>#REF!</v>
      </c>
      <c r="E42" s="128" t="s">
        <v>7458</v>
      </c>
      <c r="F42" s="127" t="e">
        <f>SUM(F26:F39)</f>
        <v>#REF!</v>
      </c>
      <c r="G42" s="128" t="s">
        <v>7458</v>
      </c>
      <c r="H42" s="127"/>
      <c r="I42" s="127" t="e">
        <f>I27+I33+I38</f>
        <v>#REF!</v>
      </c>
      <c r="J42" s="128" t="s">
        <v>7458</v>
      </c>
      <c r="K42" s="127">
        <f>SUM(K26:K39)</f>
        <v>0</v>
      </c>
      <c r="L42" s="128" t="s">
        <v>7458</v>
      </c>
      <c r="M42" s="127">
        <f>SUM(M26:M39)</f>
        <v>270000</v>
      </c>
      <c r="N42" s="128" t="s">
        <v>7458</v>
      </c>
      <c r="O42" s="127" t="e">
        <f>SUM(O26:O39)</f>
        <v>#REF!</v>
      </c>
      <c r="P42" s="115" t="s">
        <v>7458</v>
      </c>
      <c r="Q42" s="127" t="e">
        <f>SUM(Q26:Q39)</f>
        <v>#REF!</v>
      </c>
      <c r="R42" s="115" t="s">
        <v>7458</v>
      </c>
    </row>
    <row r="43" spans="1:40" x14ac:dyDescent="0.2">
      <c r="A43" s="115" t="s">
        <v>7458</v>
      </c>
      <c r="C43" s="115" t="s">
        <v>7458</v>
      </c>
      <c r="D43" s="127"/>
      <c r="E43" s="128" t="s">
        <v>7458</v>
      </c>
      <c r="F43" s="127"/>
      <c r="G43" s="128" t="s">
        <v>7458</v>
      </c>
      <c r="H43" s="127"/>
      <c r="I43" s="127"/>
      <c r="J43" s="128" t="s">
        <v>7458</v>
      </c>
      <c r="K43" s="127"/>
      <c r="L43" s="128" t="s">
        <v>7458</v>
      </c>
      <c r="M43" s="127"/>
      <c r="N43" s="128" t="s">
        <v>7458</v>
      </c>
      <c r="O43" s="127"/>
      <c r="P43" s="115" t="s">
        <v>7458</v>
      </c>
      <c r="Q43" s="127"/>
      <c r="R43" s="115" t="s">
        <v>7458</v>
      </c>
    </row>
    <row r="44" spans="1:40" x14ac:dyDescent="0.2">
      <c r="A44" s="115" t="s">
        <v>7458</v>
      </c>
      <c r="C44" s="115" t="s">
        <v>7458</v>
      </c>
      <c r="D44" s="127"/>
      <c r="E44" s="128" t="s">
        <v>7458</v>
      </c>
      <c r="F44" s="127"/>
      <c r="G44" s="128" t="s">
        <v>7458</v>
      </c>
      <c r="H44" s="127"/>
      <c r="I44" s="127"/>
      <c r="J44" s="128" t="s">
        <v>7458</v>
      </c>
      <c r="K44" s="127"/>
      <c r="L44" s="128" t="s">
        <v>7458</v>
      </c>
      <c r="M44" s="127"/>
      <c r="N44" s="128" t="s">
        <v>7458</v>
      </c>
      <c r="O44" s="127"/>
      <c r="P44" s="115" t="s">
        <v>7458</v>
      </c>
      <c r="Q44" s="127"/>
      <c r="R44" s="115" t="s">
        <v>7458</v>
      </c>
    </row>
    <row r="45" spans="1:40" x14ac:dyDescent="0.2">
      <c r="A45" s="115" t="s">
        <v>7458</v>
      </c>
      <c r="B45" s="124" t="s">
        <v>7512</v>
      </c>
      <c r="C45" s="111" t="s">
        <v>7472</v>
      </c>
      <c r="D45" s="129" t="s">
        <v>7472</v>
      </c>
      <c r="E45" s="129" t="s">
        <v>7472</v>
      </c>
      <c r="F45" s="129" t="s">
        <v>7472</v>
      </c>
      <c r="G45" s="129" t="s">
        <v>7472</v>
      </c>
      <c r="H45" s="127"/>
      <c r="I45" s="129" t="s">
        <v>7472</v>
      </c>
      <c r="J45" s="129" t="s">
        <v>7472</v>
      </c>
      <c r="K45" s="129" t="s">
        <v>7472</v>
      </c>
      <c r="L45" s="129" t="s">
        <v>7472</v>
      </c>
      <c r="M45" s="129" t="s">
        <v>7472</v>
      </c>
      <c r="N45" s="129" t="s">
        <v>7472</v>
      </c>
      <c r="O45" s="129" t="s">
        <v>7472</v>
      </c>
      <c r="P45" s="111" t="s">
        <v>7484</v>
      </c>
      <c r="Q45" s="129" t="s">
        <v>7472</v>
      </c>
      <c r="R45" s="111" t="s">
        <v>7484</v>
      </c>
      <c r="S45" s="111" t="s">
        <v>7473</v>
      </c>
    </row>
    <row r="46" spans="1:40" x14ac:dyDescent="0.2"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Q46" s="127"/>
    </row>
    <row r="47" spans="1:40" x14ac:dyDescent="0.2"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 t="s">
        <v>7513</v>
      </c>
      <c r="Q47" s="127" t="e">
        <f>Q28-D28</f>
        <v>#REF!</v>
      </c>
    </row>
    <row r="48" spans="1:40" x14ac:dyDescent="0.2"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Q48" s="127" t="e">
        <f>Q33-D33</f>
        <v>#REF!</v>
      </c>
    </row>
    <row r="49" spans="4:17" x14ac:dyDescent="0.2"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Q49" s="127" t="e">
        <f>Q38-D38</f>
        <v>#REF!</v>
      </c>
    </row>
    <row r="50" spans="4:17" x14ac:dyDescent="0.2"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Q50" s="127" t="e">
        <f>Q42-D42</f>
        <v>#REF!</v>
      </c>
    </row>
    <row r="51" spans="4:17" x14ac:dyDescent="0.2"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Q51" s="127"/>
    </row>
  </sheetData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P51"/>
  <sheetViews>
    <sheetView workbookViewId="0">
      <selection activeCell="M27" sqref="M27"/>
    </sheetView>
  </sheetViews>
  <sheetFormatPr defaultColWidth="11" defaultRowHeight="12.75" x14ac:dyDescent="0.2"/>
  <cols>
    <col min="1" max="1" width="1.85546875" style="114" customWidth="1"/>
    <col min="2" max="2" width="30" style="114" customWidth="1"/>
    <col min="3" max="3" width="1.85546875" style="114" customWidth="1"/>
    <col min="4" max="4" width="17.85546875" style="114" customWidth="1"/>
    <col min="5" max="5" width="1.85546875" style="114" customWidth="1"/>
    <col min="6" max="6" width="23.5703125" style="114" customWidth="1"/>
    <col min="7" max="7" width="1.85546875" style="114" customWidth="1"/>
    <col min="8" max="8" width="17.42578125" style="114" customWidth="1"/>
    <col min="9" max="9" width="18" style="114" customWidth="1"/>
    <col min="10" max="10" width="1.85546875" style="114" customWidth="1"/>
    <col min="11" max="11" width="17.85546875" style="114" customWidth="1"/>
    <col min="12" max="12" width="1.85546875" style="114" customWidth="1"/>
    <col min="13" max="13" width="20.28515625" style="114" customWidth="1"/>
    <col min="14" max="14" width="1.85546875" style="114" customWidth="1"/>
    <col min="15" max="15" width="20.28515625" style="114" customWidth="1"/>
    <col min="16" max="16" width="1.85546875" style="114" customWidth="1"/>
    <col min="17" max="17" width="17.85546875" style="114" customWidth="1"/>
    <col min="18" max="18" width="1.85546875" style="114" customWidth="1"/>
    <col min="19" max="16384" width="11" style="114"/>
  </cols>
  <sheetData>
    <row r="1" spans="1:37" ht="16.5" customHeight="1" x14ac:dyDescent="0.2">
      <c r="A1" s="111"/>
      <c r="B1" s="112"/>
      <c r="C1" s="112"/>
      <c r="D1" s="112"/>
      <c r="E1" s="112"/>
      <c r="F1" s="112"/>
      <c r="G1" s="113"/>
      <c r="H1" s="112"/>
      <c r="I1" s="112"/>
    </row>
    <row r="2" spans="1:37" ht="16.5" customHeight="1" x14ac:dyDescent="0.2">
      <c r="B2" s="111" t="s">
        <v>7457</v>
      </c>
      <c r="C2" s="115" t="s">
        <v>7458</v>
      </c>
      <c r="E2" s="115" t="s">
        <v>7458</v>
      </c>
      <c r="F2" s="111" t="s">
        <v>7459</v>
      </c>
      <c r="G2" s="115" t="s">
        <v>7458</v>
      </c>
      <c r="H2" s="114" t="s">
        <v>7460</v>
      </c>
      <c r="I2" s="111" t="s">
        <v>7461</v>
      </c>
    </row>
    <row r="3" spans="1:37" ht="16.5" customHeight="1" x14ac:dyDescent="0.2">
      <c r="B3" s="111" t="s">
        <v>7462</v>
      </c>
      <c r="C3" s="115" t="s">
        <v>7458</v>
      </c>
      <c r="D3" s="116" t="e">
        <f>SUM(Uscite!#REF!)</f>
        <v>#REF!</v>
      </c>
      <c r="E3" s="115" t="s">
        <v>7458</v>
      </c>
      <c r="F3" s="111" t="s">
        <v>7462</v>
      </c>
      <c r="G3" s="115" t="s">
        <v>7458</v>
      </c>
      <c r="H3" s="117" t="e">
        <f>SUM(Entrate!#REF!)</f>
        <v>#REF!</v>
      </c>
      <c r="I3" s="118" t="e">
        <f>H3+H4+H5-D6-D3+H11+D8+H10</f>
        <v>#REF!</v>
      </c>
    </row>
    <row r="4" spans="1:37" ht="16.5" customHeight="1" x14ac:dyDescent="0.2">
      <c r="B4" s="111" t="s">
        <v>7463</v>
      </c>
      <c r="C4" s="115" t="s">
        <v>7458</v>
      </c>
      <c r="D4" s="116" t="e">
        <f>SUM(Uscite!#REF!)</f>
        <v>#REF!</v>
      </c>
      <c r="E4" s="115" t="s">
        <v>7458</v>
      </c>
      <c r="F4" s="111" t="s">
        <v>7463</v>
      </c>
      <c r="G4" s="115" t="s">
        <v>7458</v>
      </c>
      <c r="H4" s="117" t="e">
        <f>SUM(Entrate!#REF!)</f>
        <v>#REF!</v>
      </c>
    </row>
    <row r="5" spans="1:37" ht="16.5" customHeight="1" x14ac:dyDescent="0.2">
      <c r="B5" s="111" t="s">
        <v>7464</v>
      </c>
      <c r="C5" s="115" t="s">
        <v>7458</v>
      </c>
      <c r="D5" s="116">
        <v>0</v>
      </c>
      <c r="E5" s="115" t="s">
        <v>7458</v>
      </c>
      <c r="F5" s="111" t="s">
        <v>7464</v>
      </c>
      <c r="G5" s="115" t="s">
        <v>7458</v>
      </c>
      <c r="H5" s="117" t="e">
        <f>SUM(Entrate!#REF!)</f>
        <v>#REF!</v>
      </c>
    </row>
    <row r="6" spans="1:37" ht="16.5" customHeight="1" x14ac:dyDescent="0.2">
      <c r="B6" s="119" t="s">
        <v>7465</v>
      </c>
      <c r="C6" s="115"/>
      <c r="D6" s="116" t="e">
        <f>SUM(Uscite!#REF!)</f>
        <v>#REF!</v>
      </c>
      <c r="E6" s="115"/>
      <c r="F6" s="111" t="s">
        <v>7465</v>
      </c>
      <c r="G6" s="115" t="s">
        <v>7458</v>
      </c>
      <c r="H6" s="117" t="e">
        <f>SUM(Entrate!#REF!)</f>
        <v>#REF!</v>
      </c>
    </row>
    <row r="7" spans="1:37" ht="16.5" customHeight="1" x14ac:dyDescent="0.2">
      <c r="B7" s="119" t="s">
        <v>7466</v>
      </c>
      <c r="C7" s="115" t="s">
        <v>7458</v>
      </c>
      <c r="D7" s="116" t="e">
        <f>SUM(Uscite!#REF!)</f>
        <v>#REF!</v>
      </c>
      <c r="E7" s="115" t="s">
        <v>7458</v>
      </c>
      <c r="F7" s="111" t="s">
        <v>7466</v>
      </c>
      <c r="G7" s="115" t="s">
        <v>7458</v>
      </c>
      <c r="H7" s="117" t="e">
        <f>SUM(Entrate!#REF!)</f>
        <v>#REF!</v>
      </c>
    </row>
    <row r="8" spans="1:37" ht="16.5" customHeight="1" x14ac:dyDescent="0.2">
      <c r="B8" s="119" t="s">
        <v>7467</v>
      </c>
      <c r="C8" s="115" t="s">
        <v>7458</v>
      </c>
      <c r="D8" s="116">
        <v>0</v>
      </c>
      <c r="E8" s="115" t="s">
        <v>7458</v>
      </c>
      <c r="F8" s="119" t="s">
        <v>7468</v>
      </c>
      <c r="G8" s="120" t="s">
        <v>7458</v>
      </c>
      <c r="H8" s="117">
        <v>0</v>
      </c>
    </row>
    <row r="9" spans="1:37" ht="16.5" customHeight="1" x14ac:dyDescent="0.2">
      <c r="B9" s="119"/>
      <c r="C9" s="115"/>
      <c r="D9" s="116"/>
      <c r="E9" s="115"/>
      <c r="F9" s="119" t="s">
        <v>7469</v>
      </c>
      <c r="G9" s="120"/>
      <c r="H9" s="117" t="e">
        <f>+'[1]Entrate 2022-2024'!U140+SUM(Entrate!#REF!)</f>
        <v>#REF!</v>
      </c>
    </row>
    <row r="10" spans="1:37" ht="16.5" customHeight="1" x14ac:dyDescent="0.2">
      <c r="A10" s="111"/>
      <c r="B10" s="119"/>
      <c r="C10" s="115" t="s">
        <v>7458</v>
      </c>
      <c r="D10" s="116"/>
      <c r="E10" s="115" t="s">
        <v>7458</v>
      </c>
      <c r="F10" s="119" t="s">
        <v>7470</v>
      </c>
      <c r="G10" s="120" t="s">
        <v>7458</v>
      </c>
      <c r="H10" s="117">
        <v>0</v>
      </c>
    </row>
    <row r="11" spans="1:37" ht="16.5" customHeight="1" x14ac:dyDescent="0.2">
      <c r="A11" s="111"/>
      <c r="B11" s="119"/>
      <c r="C11" s="115" t="s">
        <v>7458</v>
      </c>
      <c r="E11" s="115" t="s">
        <v>7458</v>
      </c>
      <c r="F11" s="119" t="s">
        <v>7471</v>
      </c>
      <c r="G11" s="115" t="s">
        <v>7458</v>
      </c>
      <c r="H11" s="117">
        <v>0</v>
      </c>
    </row>
    <row r="12" spans="1:37" ht="16.5" customHeight="1" x14ac:dyDescent="0.2">
      <c r="A12" s="111"/>
      <c r="B12" s="111" t="s">
        <v>7472</v>
      </c>
      <c r="C12" s="111" t="s">
        <v>7472</v>
      </c>
      <c r="D12" s="111" t="s">
        <v>7472</v>
      </c>
      <c r="E12" s="111" t="s">
        <v>7472</v>
      </c>
      <c r="F12" s="111" t="s">
        <v>7472</v>
      </c>
      <c r="G12" s="115" t="s">
        <v>7458</v>
      </c>
      <c r="H12" s="111" t="s">
        <v>7472</v>
      </c>
      <c r="I12" s="111" t="s">
        <v>7473</v>
      </c>
    </row>
    <row r="13" spans="1:37" ht="16.5" customHeight="1" x14ac:dyDescent="0.2">
      <c r="A13" s="111"/>
      <c r="B13" s="111"/>
      <c r="C13" s="111"/>
      <c r="D13" s="111"/>
      <c r="E13" s="111"/>
      <c r="F13" s="111"/>
      <c r="G13" s="115"/>
      <c r="H13" s="111"/>
      <c r="I13" s="111"/>
    </row>
    <row r="14" spans="1:37" ht="16.5" customHeight="1" x14ac:dyDescent="0.2"/>
    <row r="15" spans="1:37" ht="16.5" customHeight="1" x14ac:dyDescent="0.2"/>
    <row r="16" spans="1:37" ht="12.75" customHeight="1" x14ac:dyDescent="0.2">
      <c r="D16" s="121" t="s">
        <v>7474</v>
      </c>
      <c r="E16" s="122"/>
      <c r="F16" s="122"/>
      <c r="G16" s="122"/>
      <c r="H16" s="122"/>
      <c r="AK16" s="111" t="s">
        <v>7473</v>
      </c>
    </row>
    <row r="17" spans="1:42" x14ac:dyDescent="0.2">
      <c r="AM17" s="111" t="s">
        <v>7475</v>
      </c>
      <c r="AN17" s="123" t="s">
        <v>7476</v>
      </c>
    </row>
    <row r="18" spans="1:42" x14ac:dyDescent="0.2">
      <c r="AN18" s="111" t="s">
        <v>7477</v>
      </c>
    </row>
    <row r="19" spans="1:42" x14ac:dyDescent="0.2">
      <c r="A19" s="111" t="s">
        <v>7472</v>
      </c>
      <c r="B19" s="111" t="s">
        <v>7478</v>
      </c>
      <c r="C19" s="111" t="s">
        <v>7472</v>
      </c>
      <c r="D19" s="111" t="s">
        <v>7472</v>
      </c>
      <c r="E19" s="111" t="s">
        <v>7472</v>
      </c>
      <c r="F19" s="111" t="s">
        <v>7472</v>
      </c>
      <c r="G19" s="111" t="s">
        <v>7472</v>
      </c>
      <c r="I19" s="111" t="s">
        <v>7472</v>
      </c>
      <c r="J19" s="111" t="s">
        <v>7472</v>
      </c>
      <c r="K19" s="111" t="s">
        <v>7472</v>
      </c>
      <c r="L19" s="111" t="s">
        <v>7472</v>
      </c>
      <c r="M19" s="111" t="s">
        <v>7472</v>
      </c>
      <c r="N19" s="111" t="s">
        <v>7472</v>
      </c>
      <c r="O19" s="111" t="s">
        <v>7472</v>
      </c>
      <c r="P19" s="111" t="s">
        <v>7472</v>
      </c>
      <c r="Q19" s="111" t="s">
        <v>7472</v>
      </c>
      <c r="R19" s="111" t="s">
        <v>7472</v>
      </c>
      <c r="S19" s="111" t="s">
        <v>7473</v>
      </c>
    </row>
    <row r="20" spans="1:42" x14ac:dyDescent="0.2">
      <c r="A20" s="115" t="s">
        <v>7458</v>
      </c>
      <c r="E20" s="115" t="s">
        <v>7458</v>
      </c>
      <c r="P20" s="115" t="s">
        <v>7458</v>
      </c>
      <c r="R20" s="115" t="s">
        <v>7458</v>
      </c>
      <c r="AM20" s="111" t="s">
        <v>7479</v>
      </c>
      <c r="AN20" s="123" t="s">
        <v>7480</v>
      </c>
      <c r="AP20" s="111" t="s">
        <v>7473</v>
      </c>
    </row>
    <row r="21" spans="1:42" x14ac:dyDescent="0.2">
      <c r="A21" s="115" t="s">
        <v>7458</v>
      </c>
      <c r="B21" s="111" t="s">
        <v>7481</v>
      </c>
      <c r="E21" s="115" t="s">
        <v>7458</v>
      </c>
      <c r="I21" s="111" t="s">
        <v>7482</v>
      </c>
      <c r="P21" s="115" t="s">
        <v>7458</v>
      </c>
      <c r="R21" s="115" t="s">
        <v>7458</v>
      </c>
      <c r="AN21" s="111" t="s">
        <v>7477</v>
      </c>
    </row>
    <row r="22" spans="1:42" x14ac:dyDescent="0.2">
      <c r="A22" s="115" t="s">
        <v>7458</v>
      </c>
      <c r="B22" s="124" t="s">
        <v>7483</v>
      </c>
      <c r="C22" s="111" t="s">
        <v>7484</v>
      </c>
      <c r="D22" s="124" t="s">
        <v>7484</v>
      </c>
      <c r="E22" s="111" t="s">
        <v>7484</v>
      </c>
      <c r="F22" s="124" t="s">
        <v>7485</v>
      </c>
      <c r="G22" s="111" t="s">
        <v>7484</v>
      </c>
      <c r="I22" s="124" t="s">
        <v>7486</v>
      </c>
      <c r="J22" s="111" t="s">
        <v>7484</v>
      </c>
      <c r="K22" s="111" t="s">
        <v>7484</v>
      </c>
      <c r="L22" s="111" t="s">
        <v>7484</v>
      </c>
      <c r="M22" s="111" t="s">
        <v>7484</v>
      </c>
      <c r="N22" s="111" t="s">
        <v>7484</v>
      </c>
      <c r="O22" s="111" t="s">
        <v>7484</v>
      </c>
      <c r="P22" s="111" t="s">
        <v>7484</v>
      </c>
      <c r="Q22" s="111" t="s">
        <v>7484</v>
      </c>
      <c r="R22" s="111" t="s">
        <v>7484</v>
      </c>
      <c r="S22" s="111" t="s">
        <v>7473</v>
      </c>
    </row>
    <row r="23" spans="1:42" x14ac:dyDescent="0.2">
      <c r="A23" s="115" t="s">
        <v>7458</v>
      </c>
      <c r="B23" s="111" t="s">
        <v>7473</v>
      </c>
      <c r="C23" s="115" t="s">
        <v>7458</v>
      </c>
      <c r="E23" s="115" t="s">
        <v>7458</v>
      </c>
      <c r="G23" s="115" t="s">
        <v>7458</v>
      </c>
      <c r="J23" s="115" t="s">
        <v>7458</v>
      </c>
      <c r="L23" s="115" t="s">
        <v>7458</v>
      </c>
      <c r="M23" s="111" t="s">
        <v>7487</v>
      </c>
      <c r="N23" s="115" t="s">
        <v>7458</v>
      </c>
      <c r="O23" s="125" t="s">
        <v>7488</v>
      </c>
      <c r="P23" s="115" t="s">
        <v>7458</v>
      </c>
      <c r="Q23" s="111" t="s">
        <v>7489</v>
      </c>
      <c r="R23" s="115" t="s">
        <v>7458</v>
      </c>
      <c r="AM23" s="111" t="s">
        <v>7490</v>
      </c>
      <c r="AN23" s="123" t="s">
        <v>7491</v>
      </c>
    </row>
    <row r="24" spans="1:42" x14ac:dyDescent="0.2">
      <c r="A24" s="115" t="s">
        <v>7458</v>
      </c>
      <c r="B24" s="111" t="s">
        <v>7492</v>
      </c>
      <c r="C24" s="115" t="s">
        <v>7458</v>
      </c>
      <c r="D24" s="111" t="s">
        <v>7493</v>
      </c>
      <c r="E24" s="115" t="s">
        <v>7458</v>
      </c>
      <c r="F24" s="111" t="s">
        <v>7494</v>
      </c>
      <c r="G24" s="115" t="s">
        <v>7458</v>
      </c>
      <c r="I24" s="111" t="s">
        <v>7495</v>
      </c>
      <c r="J24" s="115" t="s">
        <v>7458</v>
      </c>
      <c r="K24" s="111" t="s">
        <v>7496</v>
      </c>
      <c r="L24" s="115" t="s">
        <v>7458</v>
      </c>
      <c r="M24" s="111" t="s">
        <v>7497</v>
      </c>
      <c r="N24" s="115" t="s">
        <v>7458</v>
      </c>
      <c r="O24" s="111"/>
      <c r="P24" s="115" t="s">
        <v>7458</v>
      </c>
      <c r="Q24" s="111" t="s">
        <v>7498</v>
      </c>
      <c r="R24" s="115" t="s">
        <v>7458</v>
      </c>
      <c r="AN24" s="111" t="s">
        <v>7477</v>
      </c>
    </row>
    <row r="25" spans="1:42" x14ac:dyDescent="0.2">
      <c r="A25" s="115" t="s">
        <v>7458</v>
      </c>
      <c r="B25" s="111" t="s">
        <v>7499</v>
      </c>
      <c r="C25" s="111" t="s">
        <v>7472</v>
      </c>
      <c r="D25" s="111" t="s">
        <v>7472</v>
      </c>
      <c r="E25" s="111" t="s">
        <v>7472</v>
      </c>
      <c r="F25" s="111" t="s">
        <v>7472</v>
      </c>
      <c r="G25" s="111" t="s">
        <v>7472</v>
      </c>
      <c r="I25" s="111" t="s">
        <v>7472</v>
      </c>
      <c r="J25" s="111" t="s">
        <v>7472</v>
      </c>
      <c r="K25" s="111" t="s">
        <v>7472</v>
      </c>
      <c r="L25" s="111" t="s">
        <v>7472</v>
      </c>
      <c r="M25" s="111" t="s">
        <v>7472</v>
      </c>
      <c r="N25" s="111" t="s">
        <v>7472</v>
      </c>
      <c r="O25" s="111" t="s">
        <v>7472</v>
      </c>
      <c r="P25" s="111" t="s">
        <v>7472</v>
      </c>
      <c r="Q25" s="111" t="s">
        <v>7472</v>
      </c>
      <c r="R25" s="111" t="s">
        <v>7472</v>
      </c>
      <c r="S25" s="111" t="s">
        <v>7473</v>
      </c>
    </row>
    <row r="26" spans="1:42" x14ac:dyDescent="0.2">
      <c r="A26" s="115" t="s">
        <v>7458</v>
      </c>
      <c r="B26" s="111" t="s">
        <v>7473</v>
      </c>
      <c r="C26" s="115" t="s">
        <v>7458</v>
      </c>
      <c r="E26" s="115" t="s">
        <v>7458</v>
      </c>
      <c r="G26" s="115" t="s">
        <v>7458</v>
      </c>
      <c r="J26" s="115" t="s">
        <v>7458</v>
      </c>
      <c r="L26" s="115" t="s">
        <v>7458</v>
      </c>
      <c r="N26" s="115" t="s">
        <v>7458</v>
      </c>
      <c r="P26" s="115" t="s">
        <v>7458</v>
      </c>
      <c r="R26" s="115" t="s">
        <v>7458</v>
      </c>
      <c r="AM26" s="111" t="s">
        <v>7500</v>
      </c>
      <c r="AN26" s="111" t="s">
        <v>7501</v>
      </c>
    </row>
    <row r="27" spans="1:42" x14ac:dyDescent="0.2">
      <c r="A27" s="115" t="s">
        <v>7458</v>
      </c>
      <c r="B27" s="111" t="s">
        <v>7502</v>
      </c>
      <c r="C27" s="115" t="s">
        <v>7458</v>
      </c>
      <c r="D27" s="111" t="s">
        <v>7473</v>
      </c>
      <c r="E27" s="115" t="s">
        <v>7458</v>
      </c>
      <c r="G27" s="115" t="s">
        <v>7458</v>
      </c>
      <c r="H27" s="111" t="s">
        <v>7503</v>
      </c>
      <c r="I27" s="126">
        <f>D8</f>
        <v>0</v>
      </c>
      <c r="J27" s="115" t="s">
        <v>7458</v>
      </c>
      <c r="L27" s="115" t="s">
        <v>7458</v>
      </c>
      <c r="N27" s="115" t="s">
        <v>7458</v>
      </c>
      <c r="P27" s="115" t="s">
        <v>7458</v>
      </c>
      <c r="R27" s="115" t="s">
        <v>7458</v>
      </c>
    </row>
    <row r="28" spans="1:42" x14ac:dyDescent="0.2">
      <c r="A28" s="115" t="s">
        <v>7458</v>
      </c>
      <c r="B28" s="111" t="s">
        <v>7504</v>
      </c>
      <c r="C28" s="115" t="s">
        <v>7458</v>
      </c>
      <c r="D28" s="127" t="e">
        <f>D3</f>
        <v>#REF!</v>
      </c>
      <c r="E28" s="128" t="s">
        <v>7458</v>
      </c>
      <c r="F28" s="127" t="e">
        <f>H3+H4+H5-F38-F33</f>
        <v>#REF!</v>
      </c>
      <c r="G28" s="128" t="s">
        <v>7458</v>
      </c>
      <c r="H28" s="129"/>
      <c r="I28" s="127"/>
      <c r="J28" s="128" t="s">
        <v>7458</v>
      </c>
      <c r="K28" s="127"/>
      <c r="L28" s="128" t="s">
        <v>7458</v>
      </c>
      <c r="M28" s="130">
        <f>H11</f>
        <v>0</v>
      </c>
      <c r="N28" s="128" t="s">
        <v>7458</v>
      </c>
      <c r="O28" s="116" t="e">
        <f>Entrate!#REF!</f>
        <v>#REF!</v>
      </c>
      <c r="P28" s="115" t="s">
        <v>7458</v>
      </c>
      <c r="Q28" s="127" t="e">
        <f>F28+I27+K28+M28+O28</f>
        <v>#REF!</v>
      </c>
      <c r="R28" s="115" t="s">
        <v>7458</v>
      </c>
    </row>
    <row r="29" spans="1:42" x14ac:dyDescent="0.2">
      <c r="A29" s="115" t="s">
        <v>7458</v>
      </c>
      <c r="C29" s="115" t="s">
        <v>7458</v>
      </c>
      <c r="D29" s="127"/>
      <c r="E29" s="128" t="s">
        <v>7458</v>
      </c>
      <c r="F29" s="127"/>
      <c r="G29" s="128" t="s">
        <v>7458</v>
      </c>
      <c r="H29" s="129"/>
      <c r="I29" s="127"/>
      <c r="J29" s="128" t="s">
        <v>7458</v>
      </c>
      <c r="K29" s="127"/>
      <c r="L29" s="128" t="s">
        <v>7458</v>
      </c>
      <c r="M29" s="127"/>
      <c r="N29" s="128" t="s">
        <v>7458</v>
      </c>
      <c r="O29" s="127"/>
      <c r="P29" s="115" t="s">
        <v>7458</v>
      </c>
      <c r="Q29" s="127"/>
      <c r="R29" s="115" t="s">
        <v>7458</v>
      </c>
      <c r="AM29" s="111" t="s">
        <v>7505</v>
      </c>
      <c r="AN29" s="111" t="s">
        <v>7506</v>
      </c>
    </row>
    <row r="30" spans="1:42" x14ac:dyDescent="0.2">
      <c r="A30" s="115" t="s">
        <v>7458</v>
      </c>
      <c r="B30" s="124" t="s">
        <v>7483</v>
      </c>
      <c r="C30" s="111" t="s">
        <v>7484</v>
      </c>
      <c r="D30" s="129" t="s">
        <v>7484</v>
      </c>
      <c r="E30" s="129" t="s">
        <v>7484</v>
      </c>
      <c r="F30" s="131" t="s">
        <v>7485</v>
      </c>
      <c r="G30" s="129" t="s">
        <v>7484</v>
      </c>
      <c r="H30" s="127"/>
      <c r="I30" s="131" t="s">
        <v>7486</v>
      </c>
      <c r="J30" s="129" t="s">
        <v>7484</v>
      </c>
      <c r="K30" s="129" t="s">
        <v>7484</v>
      </c>
      <c r="L30" s="129" t="s">
        <v>7484</v>
      </c>
      <c r="M30" s="129" t="s">
        <v>7484</v>
      </c>
      <c r="N30" s="129" t="s">
        <v>7484</v>
      </c>
      <c r="O30" s="129" t="s">
        <v>7484</v>
      </c>
      <c r="P30" s="111" t="s">
        <v>7484</v>
      </c>
      <c r="Q30" s="129" t="s">
        <v>7484</v>
      </c>
      <c r="R30" s="111" t="s">
        <v>7484</v>
      </c>
      <c r="S30" s="111" t="s">
        <v>7473</v>
      </c>
    </row>
    <row r="31" spans="1:42" x14ac:dyDescent="0.2">
      <c r="A31" s="115" t="s">
        <v>7458</v>
      </c>
      <c r="C31" s="115" t="s">
        <v>7458</v>
      </c>
      <c r="D31" s="127"/>
      <c r="E31" s="128" t="s">
        <v>7458</v>
      </c>
      <c r="F31" s="127"/>
      <c r="G31" s="128" t="s">
        <v>7458</v>
      </c>
      <c r="H31" s="127"/>
      <c r="I31" s="127"/>
      <c r="J31" s="128" t="s">
        <v>7458</v>
      </c>
      <c r="K31" s="127"/>
      <c r="L31" s="128" t="s">
        <v>7458</v>
      </c>
      <c r="M31" s="127"/>
      <c r="N31" s="128" t="s">
        <v>7458</v>
      </c>
      <c r="O31" s="127"/>
      <c r="P31" s="115" t="s">
        <v>7458</v>
      </c>
      <c r="Q31" s="127"/>
      <c r="R31" s="115" t="s">
        <v>7458</v>
      </c>
      <c r="AN31" s="111" t="s">
        <v>7473</v>
      </c>
    </row>
    <row r="32" spans="1:42" x14ac:dyDescent="0.2">
      <c r="A32" s="115" t="s">
        <v>7458</v>
      </c>
      <c r="B32" s="111" t="s">
        <v>7507</v>
      </c>
      <c r="C32" s="115" t="s">
        <v>7458</v>
      </c>
      <c r="D32" s="127"/>
      <c r="E32" s="128" t="s">
        <v>7458</v>
      </c>
      <c r="F32" s="127"/>
      <c r="G32" s="128" t="s">
        <v>7458</v>
      </c>
      <c r="H32" s="127"/>
      <c r="I32" s="127"/>
      <c r="J32" s="128" t="s">
        <v>7458</v>
      </c>
      <c r="K32" s="127"/>
      <c r="L32" s="128" t="s">
        <v>7458</v>
      </c>
      <c r="M32" s="127"/>
      <c r="N32" s="128" t="s">
        <v>7458</v>
      </c>
      <c r="O32" s="127"/>
      <c r="P32" s="115" t="s">
        <v>7458</v>
      </c>
      <c r="Q32" s="127"/>
      <c r="R32" s="115" t="s">
        <v>7458</v>
      </c>
    </row>
    <row r="33" spans="1:40" x14ac:dyDescent="0.2">
      <c r="A33" s="115" t="s">
        <v>7458</v>
      </c>
      <c r="B33" s="111" t="s">
        <v>7508</v>
      </c>
      <c r="C33" s="115" t="s">
        <v>7458</v>
      </c>
      <c r="D33" s="127" t="e">
        <f>D4</f>
        <v>#REF!</v>
      </c>
      <c r="E33" s="128" t="s">
        <v>7458</v>
      </c>
      <c r="F33" s="127" t="e">
        <f>IF(I3&gt;0,I3,0)</f>
        <v>#REF!</v>
      </c>
      <c r="G33" s="128" t="s">
        <v>7458</v>
      </c>
      <c r="H33" s="127"/>
      <c r="I33" s="127" t="e">
        <f>H6-D8</f>
        <v>#REF!</v>
      </c>
      <c r="J33" s="128" t="s">
        <v>7458</v>
      </c>
      <c r="K33" s="127">
        <f>H8</f>
        <v>0</v>
      </c>
      <c r="L33" s="128" t="s">
        <v>7458</v>
      </c>
      <c r="M33" s="130">
        <v>0</v>
      </c>
      <c r="N33" s="128" t="s">
        <v>7458</v>
      </c>
      <c r="O33" s="116" t="e">
        <f>Entrate!#REF!</f>
        <v>#REF!</v>
      </c>
      <c r="P33" s="115" t="s">
        <v>7458</v>
      </c>
      <c r="Q33" s="127" t="e">
        <f>F33+I33+K33+M33+O33</f>
        <v>#REF!</v>
      </c>
      <c r="R33" s="115" t="s">
        <v>7458</v>
      </c>
    </row>
    <row r="34" spans="1:40" x14ac:dyDescent="0.2">
      <c r="A34" s="115" t="s">
        <v>7458</v>
      </c>
      <c r="C34" s="115" t="s">
        <v>7458</v>
      </c>
      <c r="D34" s="127"/>
      <c r="E34" s="128" t="s">
        <v>7458</v>
      </c>
      <c r="F34" s="127"/>
      <c r="G34" s="128" t="s">
        <v>7458</v>
      </c>
      <c r="H34" s="127"/>
      <c r="I34" s="129" t="s">
        <v>7473</v>
      </c>
      <c r="J34" s="128" t="s">
        <v>7458</v>
      </c>
      <c r="K34" s="129"/>
      <c r="L34" s="128" t="s">
        <v>7458</v>
      </c>
      <c r="M34" s="127"/>
      <c r="N34" s="128" t="s">
        <v>7458</v>
      </c>
      <c r="O34" s="127"/>
      <c r="P34" s="115" t="s">
        <v>7458</v>
      </c>
      <c r="Q34" s="127"/>
      <c r="R34" s="115" t="s">
        <v>7458</v>
      </c>
    </row>
    <row r="35" spans="1:40" x14ac:dyDescent="0.2">
      <c r="A35" s="115" t="s">
        <v>7458</v>
      </c>
      <c r="B35" s="124" t="s">
        <v>7483</v>
      </c>
      <c r="C35" s="111" t="s">
        <v>7484</v>
      </c>
      <c r="D35" s="129" t="s">
        <v>7484</v>
      </c>
      <c r="E35" s="129" t="s">
        <v>7484</v>
      </c>
      <c r="F35" s="131" t="s">
        <v>7485</v>
      </c>
      <c r="G35" s="129" t="s">
        <v>7484</v>
      </c>
      <c r="H35" s="127"/>
      <c r="I35" s="131" t="s">
        <v>7486</v>
      </c>
      <c r="J35" s="129" t="s">
        <v>7484</v>
      </c>
      <c r="K35" s="129" t="s">
        <v>7484</v>
      </c>
      <c r="L35" s="129" t="s">
        <v>7484</v>
      </c>
      <c r="M35" s="129" t="s">
        <v>7484</v>
      </c>
      <c r="N35" s="129" t="s">
        <v>7484</v>
      </c>
      <c r="O35" s="129" t="s">
        <v>7484</v>
      </c>
      <c r="P35" s="111" t="s">
        <v>7484</v>
      </c>
      <c r="Q35" s="129" t="s">
        <v>7484</v>
      </c>
      <c r="R35" s="111" t="s">
        <v>7484</v>
      </c>
      <c r="S35" s="111" t="s">
        <v>7473</v>
      </c>
    </row>
    <row r="36" spans="1:40" x14ac:dyDescent="0.2">
      <c r="A36" s="115" t="s">
        <v>7458</v>
      </c>
      <c r="C36" s="115" t="s">
        <v>7458</v>
      </c>
      <c r="D36" s="127"/>
      <c r="E36" s="128" t="s">
        <v>7458</v>
      </c>
      <c r="F36" s="127"/>
      <c r="G36" s="128" t="s">
        <v>7458</v>
      </c>
      <c r="H36" s="127"/>
      <c r="I36" s="127"/>
      <c r="J36" s="128" t="s">
        <v>7458</v>
      </c>
      <c r="K36" s="127"/>
      <c r="L36" s="128" t="s">
        <v>7458</v>
      </c>
      <c r="M36" s="127"/>
      <c r="N36" s="128" t="s">
        <v>7458</v>
      </c>
      <c r="O36" s="127"/>
      <c r="P36" s="115" t="s">
        <v>7458</v>
      </c>
      <c r="Q36" s="127"/>
      <c r="R36" s="115" t="s">
        <v>7458</v>
      </c>
    </row>
    <row r="37" spans="1:40" x14ac:dyDescent="0.2">
      <c r="A37" s="115" t="s">
        <v>7458</v>
      </c>
      <c r="B37" s="111" t="s">
        <v>7509</v>
      </c>
      <c r="C37" s="115" t="s">
        <v>7458</v>
      </c>
      <c r="D37" s="127"/>
      <c r="E37" s="128" t="s">
        <v>7458</v>
      </c>
      <c r="F37" s="127"/>
      <c r="G37" s="128" t="s">
        <v>7458</v>
      </c>
      <c r="H37" s="127"/>
      <c r="I37" s="127"/>
      <c r="J37" s="128" t="s">
        <v>7458</v>
      </c>
      <c r="K37" s="127"/>
      <c r="L37" s="128" t="s">
        <v>7458</v>
      </c>
      <c r="M37" s="127"/>
      <c r="N37" s="128" t="s">
        <v>7458</v>
      </c>
      <c r="O37" s="127"/>
      <c r="P37" s="115" t="s">
        <v>7458</v>
      </c>
      <c r="Q37" s="127"/>
      <c r="R37" s="115" t="s">
        <v>7458</v>
      </c>
    </row>
    <row r="38" spans="1:40" x14ac:dyDescent="0.2">
      <c r="A38" s="115" t="s">
        <v>7458</v>
      </c>
      <c r="B38" s="111" t="s">
        <v>7510</v>
      </c>
      <c r="C38" s="115" t="s">
        <v>7458</v>
      </c>
      <c r="D38" s="127" t="e">
        <f>D6</f>
        <v>#REF!</v>
      </c>
      <c r="E38" s="128" t="s">
        <v>7458</v>
      </c>
      <c r="F38" s="127" t="e">
        <f>D6</f>
        <v>#REF!</v>
      </c>
      <c r="G38" s="128" t="s">
        <v>7458</v>
      </c>
      <c r="H38" s="127"/>
      <c r="I38" s="127"/>
      <c r="J38" s="128" t="s">
        <v>7458</v>
      </c>
      <c r="K38" s="132"/>
      <c r="L38" s="128" t="s">
        <v>7458</v>
      </c>
      <c r="M38" s="130"/>
      <c r="N38" s="128" t="s">
        <v>7458</v>
      </c>
      <c r="O38" s="116"/>
      <c r="P38" s="115" t="s">
        <v>7458</v>
      </c>
      <c r="Q38" s="127" t="e">
        <f>F38+I38+K38+M38</f>
        <v>#REF!</v>
      </c>
      <c r="R38" s="115" t="s">
        <v>7458</v>
      </c>
    </row>
    <row r="39" spans="1:40" x14ac:dyDescent="0.2">
      <c r="A39" s="115" t="s">
        <v>7458</v>
      </c>
      <c r="C39" s="115" t="s">
        <v>7458</v>
      </c>
      <c r="D39" s="127"/>
      <c r="E39" s="128" t="s">
        <v>7458</v>
      </c>
      <c r="F39" s="127"/>
      <c r="G39" s="128" t="s">
        <v>7458</v>
      </c>
      <c r="H39" s="127"/>
      <c r="I39" s="129" t="s">
        <v>7473</v>
      </c>
      <c r="J39" s="128" t="s">
        <v>7458</v>
      </c>
      <c r="K39" s="129"/>
      <c r="L39" s="128" t="s">
        <v>7458</v>
      </c>
      <c r="M39" s="127"/>
      <c r="N39" s="128" t="s">
        <v>7458</v>
      </c>
      <c r="O39" s="127"/>
      <c r="P39" s="115" t="s">
        <v>7458</v>
      </c>
      <c r="Q39" s="127"/>
      <c r="R39" s="115" t="s">
        <v>7458</v>
      </c>
    </row>
    <row r="40" spans="1:40" x14ac:dyDescent="0.2">
      <c r="A40" s="115" t="s">
        <v>7458</v>
      </c>
      <c r="B40" s="124" t="s">
        <v>7483</v>
      </c>
      <c r="C40" s="111" t="s">
        <v>7484</v>
      </c>
      <c r="D40" s="129" t="s">
        <v>7484</v>
      </c>
      <c r="E40" s="129" t="s">
        <v>7484</v>
      </c>
      <c r="F40" s="131" t="s">
        <v>7485</v>
      </c>
      <c r="G40" s="129" t="s">
        <v>7484</v>
      </c>
      <c r="H40" s="127"/>
      <c r="I40" s="131" t="s">
        <v>7486</v>
      </c>
      <c r="J40" s="129" t="s">
        <v>7484</v>
      </c>
      <c r="K40" s="129" t="s">
        <v>7484</v>
      </c>
      <c r="L40" s="129" t="s">
        <v>7484</v>
      </c>
      <c r="M40" s="129" t="s">
        <v>7484</v>
      </c>
      <c r="N40" s="129" t="s">
        <v>7484</v>
      </c>
      <c r="O40" s="129" t="s">
        <v>7484</v>
      </c>
      <c r="P40" s="111" t="s">
        <v>7484</v>
      </c>
      <c r="Q40" s="129" t="s">
        <v>7484</v>
      </c>
      <c r="R40" s="111" t="s">
        <v>7484</v>
      </c>
      <c r="S40" s="111" t="s">
        <v>7473</v>
      </c>
      <c r="AN40" s="111" t="s">
        <v>7473</v>
      </c>
    </row>
    <row r="41" spans="1:40" x14ac:dyDescent="0.2">
      <c r="A41" s="115" t="s">
        <v>7458</v>
      </c>
      <c r="C41" s="115" t="s">
        <v>7458</v>
      </c>
      <c r="D41" s="127"/>
      <c r="E41" s="128" t="s">
        <v>7458</v>
      </c>
      <c r="F41" s="127"/>
      <c r="G41" s="128" t="s">
        <v>7458</v>
      </c>
      <c r="H41" s="127"/>
      <c r="I41" s="127"/>
      <c r="J41" s="128" t="s">
        <v>7458</v>
      </c>
      <c r="K41" s="127"/>
      <c r="L41" s="128" t="s">
        <v>7458</v>
      </c>
      <c r="M41" s="127"/>
      <c r="N41" s="128" t="s">
        <v>7458</v>
      </c>
      <c r="O41" s="127"/>
      <c r="P41" s="115" t="s">
        <v>7458</v>
      </c>
      <c r="Q41" s="127"/>
      <c r="R41" s="115" t="s">
        <v>7458</v>
      </c>
    </row>
    <row r="42" spans="1:40" x14ac:dyDescent="0.2">
      <c r="A42" s="115" t="s">
        <v>7458</v>
      </c>
      <c r="B42" s="111" t="s">
        <v>7511</v>
      </c>
      <c r="C42" s="115" t="s">
        <v>7458</v>
      </c>
      <c r="D42" s="127" t="e">
        <f>SUM(D26:D39)</f>
        <v>#REF!</v>
      </c>
      <c r="E42" s="128" t="s">
        <v>7458</v>
      </c>
      <c r="F42" s="127" t="e">
        <f>SUM(F26:F39)</f>
        <v>#REF!</v>
      </c>
      <c r="G42" s="128" t="s">
        <v>7458</v>
      </c>
      <c r="H42" s="127"/>
      <c r="I42" s="127" t="e">
        <f>I27+I33+I38</f>
        <v>#REF!</v>
      </c>
      <c r="J42" s="128" t="s">
        <v>7458</v>
      </c>
      <c r="K42" s="127">
        <f>SUM(K26:K39)</f>
        <v>0</v>
      </c>
      <c r="L42" s="128" t="s">
        <v>7458</v>
      </c>
      <c r="M42" s="127">
        <f>SUM(M26:M39)</f>
        <v>0</v>
      </c>
      <c r="N42" s="128" t="s">
        <v>7458</v>
      </c>
      <c r="O42" s="127" t="e">
        <f>SUM(O26:O39)</f>
        <v>#REF!</v>
      </c>
      <c r="P42" s="115" t="s">
        <v>7458</v>
      </c>
      <c r="Q42" s="127" t="e">
        <f>SUM(Q26:Q39)</f>
        <v>#REF!</v>
      </c>
      <c r="R42" s="115" t="s">
        <v>7458</v>
      </c>
    </row>
    <row r="43" spans="1:40" x14ac:dyDescent="0.2">
      <c r="A43" s="115" t="s">
        <v>7458</v>
      </c>
      <c r="C43" s="115" t="s">
        <v>7458</v>
      </c>
      <c r="D43" s="127"/>
      <c r="E43" s="128" t="s">
        <v>7458</v>
      </c>
      <c r="F43" s="127"/>
      <c r="G43" s="128" t="s">
        <v>7458</v>
      </c>
      <c r="H43" s="127"/>
      <c r="I43" s="127"/>
      <c r="J43" s="128" t="s">
        <v>7458</v>
      </c>
      <c r="K43" s="127"/>
      <c r="L43" s="128" t="s">
        <v>7458</v>
      </c>
      <c r="M43" s="127"/>
      <c r="N43" s="128" t="s">
        <v>7458</v>
      </c>
      <c r="O43" s="127"/>
      <c r="P43" s="115" t="s">
        <v>7458</v>
      </c>
      <c r="Q43" s="127"/>
      <c r="R43" s="115" t="s">
        <v>7458</v>
      </c>
    </row>
    <row r="44" spans="1:40" x14ac:dyDescent="0.2">
      <c r="A44" s="115" t="s">
        <v>7458</v>
      </c>
      <c r="C44" s="115" t="s">
        <v>7458</v>
      </c>
      <c r="D44" s="127"/>
      <c r="E44" s="128" t="s">
        <v>7458</v>
      </c>
      <c r="F44" s="127"/>
      <c r="G44" s="128" t="s">
        <v>7458</v>
      </c>
      <c r="H44" s="127"/>
      <c r="I44" s="127"/>
      <c r="J44" s="128" t="s">
        <v>7458</v>
      </c>
      <c r="K44" s="127"/>
      <c r="L44" s="128" t="s">
        <v>7458</v>
      </c>
      <c r="M44" s="127"/>
      <c r="N44" s="128" t="s">
        <v>7458</v>
      </c>
      <c r="O44" s="127"/>
      <c r="P44" s="115" t="s">
        <v>7458</v>
      </c>
      <c r="Q44" s="127"/>
      <c r="R44" s="115" t="s">
        <v>7458</v>
      </c>
    </row>
    <row r="45" spans="1:40" x14ac:dyDescent="0.2">
      <c r="A45" s="115" t="s">
        <v>7458</v>
      </c>
      <c r="B45" s="124" t="s">
        <v>7512</v>
      </c>
      <c r="C45" s="111" t="s">
        <v>7472</v>
      </c>
      <c r="D45" s="129" t="s">
        <v>7472</v>
      </c>
      <c r="E45" s="129" t="s">
        <v>7472</v>
      </c>
      <c r="F45" s="129" t="s">
        <v>7472</v>
      </c>
      <c r="G45" s="129" t="s">
        <v>7472</v>
      </c>
      <c r="H45" s="127"/>
      <c r="I45" s="129" t="s">
        <v>7472</v>
      </c>
      <c r="J45" s="129" t="s">
        <v>7472</v>
      </c>
      <c r="K45" s="129" t="s">
        <v>7472</v>
      </c>
      <c r="L45" s="129" t="s">
        <v>7472</v>
      </c>
      <c r="M45" s="129" t="s">
        <v>7472</v>
      </c>
      <c r="N45" s="129" t="s">
        <v>7472</v>
      </c>
      <c r="O45" s="129" t="s">
        <v>7472</v>
      </c>
      <c r="P45" s="111" t="s">
        <v>7484</v>
      </c>
      <c r="Q45" s="129" t="s">
        <v>7472</v>
      </c>
      <c r="R45" s="111" t="s">
        <v>7484</v>
      </c>
      <c r="S45" s="111" t="s">
        <v>7473</v>
      </c>
    </row>
    <row r="46" spans="1:40" x14ac:dyDescent="0.2"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Q46" s="127"/>
    </row>
    <row r="47" spans="1:40" x14ac:dyDescent="0.2"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 t="s">
        <v>7513</v>
      </c>
      <c r="Q47" s="127" t="e">
        <f>Q28-D28</f>
        <v>#REF!</v>
      </c>
    </row>
    <row r="48" spans="1:40" x14ac:dyDescent="0.2"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Q48" s="127" t="e">
        <f>Q33-D33</f>
        <v>#REF!</v>
      </c>
    </row>
    <row r="49" spans="4:17" x14ac:dyDescent="0.2"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Q49" s="127" t="e">
        <f>Q38-D38</f>
        <v>#REF!</v>
      </c>
    </row>
    <row r="50" spans="4:17" x14ac:dyDescent="0.2"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Q50" s="127" t="e">
        <f>Q42-D42</f>
        <v>#REF!</v>
      </c>
    </row>
    <row r="51" spans="4:17" x14ac:dyDescent="0.2"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Q51" s="12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P51"/>
  <sheetViews>
    <sheetView workbookViewId="0">
      <selection activeCell="M34" sqref="M34"/>
    </sheetView>
  </sheetViews>
  <sheetFormatPr defaultColWidth="11" defaultRowHeight="12.75" x14ac:dyDescent="0.2"/>
  <cols>
    <col min="1" max="1" width="1.85546875" style="114" customWidth="1"/>
    <col min="2" max="2" width="30" style="114" customWidth="1"/>
    <col min="3" max="3" width="1.85546875" style="114" customWidth="1"/>
    <col min="4" max="4" width="17.85546875" style="114" customWidth="1"/>
    <col min="5" max="5" width="1.85546875" style="114" customWidth="1"/>
    <col min="6" max="6" width="23.5703125" style="114" customWidth="1"/>
    <col min="7" max="7" width="1.85546875" style="114" customWidth="1"/>
    <col min="8" max="8" width="17.42578125" style="114" customWidth="1"/>
    <col min="9" max="9" width="18" style="114" customWidth="1"/>
    <col min="10" max="10" width="1.85546875" style="114" customWidth="1"/>
    <col min="11" max="11" width="17.85546875" style="114" customWidth="1"/>
    <col min="12" max="12" width="1.85546875" style="114" customWidth="1"/>
    <col min="13" max="13" width="20.28515625" style="114" customWidth="1"/>
    <col min="14" max="14" width="1.85546875" style="114" customWidth="1"/>
    <col min="15" max="15" width="20.28515625" style="114" customWidth="1"/>
    <col min="16" max="16" width="1.85546875" style="114" customWidth="1"/>
    <col min="17" max="17" width="17.85546875" style="114" customWidth="1"/>
    <col min="18" max="18" width="1.85546875" style="114" customWidth="1"/>
    <col min="19" max="16384" width="11" style="114"/>
  </cols>
  <sheetData>
    <row r="1" spans="1:37" ht="16.5" customHeight="1" x14ac:dyDescent="0.2">
      <c r="A1" s="111"/>
      <c r="B1" s="112"/>
      <c r="C1" s="112"/>
      <c r="D1" s="112"/>
      <c r="E1" s="112"/>
      <c r="F1" s="112"/>
      <c r="G1" s="113"/>
      <c r="H1" s="112"/>
      <c r="I1" s="112"/>
    </row>
    <row r="2" spans="1:37" ht="16.5" customHeight="1" x14ac:dyDescent="0.2">
      <c r="B2" s="111" t="s">
        <v>7457</v>
      </c>
      <c r="C2" s="115" t="s">
        <v>7458</v>
      </c>
      <c r="E2" s="115" t="s">
        <v>7458</v>
      </c>
      <c r="F2" s="111" t="s">
        <v>7459</v>
      </c>
      <c r="G2" s="115" t="s">
        <v>7458</v>
      </c>
      <c r="H2" s="114" t="s">
        <v>7460</v>
      </c>
      <c r="I2" s="111" t="s">
        <v>7461</v>
      </c>
    </row>
    <row r="3" spans="1:37" ht="16.5" customHeight="1" x14ac:dyDescent="0.2">
      <c r="B3" s="111" t="s">
        <v>7462</v>
      </c>
      <c r="C3" s="115" t="s">
        <v>7458</v>
      </c>
      <c r="D3" s="116">
        <f>SUM(Uscite!L9:L375)</f>
        <v>9802529.9099999983</v>
      </c>
      <c r="E3" s="115" t="s">
        <v>7458</v>
      </c>
      <c r="F3" s="111" t="s">
        <v>7462</v>
      </c>
      <c r="G3" s="115" t="s">
        <v>7458</v>
      </c>
      <c r="H3" s="117">
        <f>SUM(Entrate!I13:I19)</f>
        <v>6355548.4900000002</v>
      </c>
      <c r="I3" s="118">
        <f>H3+H4+H5-D6-D3+H11+D8+H10</f>
        <v>-422243.66999999806</v>
      </c>
    </row>
    <row r="4" spans="1:37" ht="16.5" customHeight="1" x14ac:dyDescent="0.2">
      <c r="B4" s="111" t="s">
        <v>7463</v>
      </c>
      <c r="C4" s="115" t="s">
        <v>7458</v>
      </c>
      <c r="D4" s="116">
        <f>SUM(Uscite!L376:L501)</f>
        <v>4331485.169999999</v>
      </c>
      <c r="E4" s="115" t="s">
        <v>7458</v>
      </c>
      <c r="F4" s="111" t="s">
        <v>7463</v>
      </c>
      <c r="G4" s="115" t="s">
        <v>7458</v>
      </c>
      <c r="H4" s="117">
        <f>SUM(Entrate!I20:I54)</f>
        <v>631326.75</v>
      </c>
    </row>
    <row r="5" spans="1:37" ht="16.5" customHeight="1" x14ac:dyDescent="0.2">
      <c r="B5" s="111" t="s">
        <v>7464</v>
      </c>
      <c r="C5" s="115" t="s">
        <v>7458</v>
      </c>
      <c r="D5" s="116">
        <v>0</v>
      </c>
      <c r="E5" s="115" t="s">
        <v>7458</v>
      </c>
      <c r="F5" s="111" t="s">
        <v>7464</v>
      </c>
      <c r="G5" s="115" t="s">
        <v>7458</v>
      </c>
      <c r="H5" s="117">
        <f>SUM(Entrate!I55:I107)</f>
        <v>2653411</v>
      </c>
    </row>
    <row r="6" spans="1:37" ht="16.5" customHeight="1" x14ac:dyDescent="0.2">
      <c r="B6" s="119" t="s">
        <v>7465</v>
      </c>
      <c r="C6" s="115"/>
      <c r="D6" s="116">
        <f>SUM(Uscite!L502:L503)</f>
        <v>260000</v>
      </c>
      <c r="E6" s="115"/>
      <c r="F6" s="111" t="s">
        <v>7465</v>
      </c>
      <c r="G6" s="115" t="s">
        <v>7458</v>
      </c>
      <c r="H6" s="117">
        <f>SUM(Entrate!I108:I159)</f>
        <v>3796835.5700000003</v>
      </c>
    </row>
    <row r="7" spans="1:37" ht="16.5" customHeight="1" x14ac:dyDescent="0.2">
      <c r="B7" s="119" t="s">
        <v>7466</v>
      </c>
      <c r="C7" s="115" t="s">
        <v>7458</v>
      </c>
      <c r="D7" s="116">
        <f>SUM(Uscite!L504)</f>
        <v>31000</v>
      </c>
      <c r="E7" s="115" t="s">
        <v>7458</v>
      </c>
      <c r="F7" s="111" t="s">
        <v>7466</v>
      </c>
      <c r="G7" s="115" t="s">
        <v>7458</v>
      </c>
      <c r="H7" s="117">
        <f>SUM(Entrate!I160)</f>
        <v>1000</v>
      </c>
    </row>
    <row r="8" spans="1:37" ht="16.5" customHeight="1" x14ac:dyDescent="0.2">
      <c r="B8" s="119" t="s">
        <v>7467</v>
      </c>
      <c r="C8" s="115" t="s">
        <v>7458</v>
      </c>
      <c r="D8" s="116">
        <v>0</v>
      </c>
      <c r="E8" s="115" t="s">
        <v>7458</v>
      </c>
      <c r="F8" s="119" t="s">
        <v>7468</v>
      </c>
      <c r="G8" s="120" t="s">
        <v>7458</v>
      </c>
      <c r="H8" s="117">
        <v>0</v>
      </c>
    </row>
    <row r="9" spans="1:37" ht="16.5" customHeight="1" x14ac:dyDescent="0.2">
      <c r="B9" s="119"/>
      <c r="C9" s="115"/>
      <c r="D9" s="116"/>
      <c r="E9" s="115"/>
      <c r="F9" s="119" t="s">
        <v>7469</v>
      </c>
      <c r="G9" s="120"/>
      <c r="H9" s="117">
        <f>+'[1]Entrate 2022-2024'!U140+SUM(Entrate!I161)</f>
        <v>350000</v>
      </c>
    </row>
    <row r="10" spans="1:37" ht="16.5" customHeight="1" x14ac:dyDescent="0.2">
      <c r="A10" s="111"/>
      <c r="B10" s="119"/>
      <c r="C10" s="115" t="s">
        <v>7458</v>
      </c>
      <c r="D10" s="116"/>
      <c r="E10" s="115" t="s">
        <v>7458</v>
      </c>
      <c r="F10" s="119" t="s">
        <v>7470</v>
      </c>
      <c r="G10" s="120" t="s">
        <v>7458</v>
      </c>
      <c r="H10" s="117">
        <v>0</v>
      </c>
    </row>
    <row r="11" spans="1:37" ht="16.5" customHeight="1" x14ac:dyDescent="0.2">
      <c r="A11" s="111"/>
      <c r="B11" s="119"/>
      <c r="C11" s="115" t="s">
        <v>7458</v>
      </c>
      <c r="E11" s="115" t="s">
        <v>7458</v>
      </c>
      <c r="F11" s="119" t="s">
        <v>7471</v>
      </c>
      <c r="G11" s="115" t="s">
        <v>7458</v>
      </c>
      <c r="H11" s="117">
        <v>0</v>
      </c>
    </row>
    <row r="12" spans="1:37" ht="16.5" customHeight="1" x14ac:dyDescent="0.2">
      <c r="A12" s="111"/>
      <c r="B12" s="111" t="s">
        <v>7472</v>
      </c>
      <c r="C12" s="111" t="s">
        <v>7472</v>
      </c>
      <c r="D12" s="111" t="s">
        <v>7472</v>
      </c>
      <c r="E12" s="111" t="s">
        <v>7472</v>
      </c>
      <c r="F12" s="111" t="s">
        <v>7472</v>
      </c>
      <c r="G12" s="115" t="s">
        <v>7458</v>
      </c>
      <c r="H12" s="111" t="s">
        <v>7472</v>
      </c>
      <c r="I12" s="111" t="s">
        <v>7473</v>
      </c>
    </row>
    <row r="13" spans="1:37" ht="16.5" customHeight="1" x14ac:dyDescent="0.2">
      <c r="A13" s="111"/>
      <c r="B13" s="111"/>
      <c r="C13" s="111"/>
      <c r="D13" s="111"/>
      <c r="E13" s="111"/>
      <c r="F13" s="111"/>
      <c r="G13" s="115"/>
      <c r="H13" s="111"/>
      <c r="I13" s="111"/>
    </row>
    <row r="14" spans="1:37" ht="16.5" customHeight="1" x14ac:dyDescent="0.2"/>
    <row r="15" spans="1:37" ht="16.5" customHeight="1" x14ac:dyDescent="0.2"/>
    <row r="16" spans="1:37" ht="12.75" customHeight="1" x14ac:dyDescent="0.2">
      <c r="D16" s="121" t="s">
        <v>7474</v>
      </c>
      <c r="E16" s="122"/>
      <c r="F16" s="122"/>
      <c r="G16" s="122"/>
      <c r="H16" s="122"/>
      <c r="AK16" s="111" t="s">
        <v>7473</v>
      </c>
    </row>
    <row r="17" spans="1:42" x14ac:dyDescent="0.2">
      <c r="AM17" s="111" t="s">
        <v>7475</v>
      </c>
      <c r="AN17" s="123" t="s">
        <v>7476</v>
      </c>
    </row>
    <row r="18" spans="1:42" x14ac:dyDescent="0.2">
      <c r="AN18" s="111" t="s">
        <v>7477</v>
      </c>
    </row>
    <row r="19" spans="1:42" x14ac:dyDescent="0.2">
      <c r="A19" s="111" t="s">
        <v>7472</v>
      </c>
      <c r="B19" s="111" t="s">
        <v>7478</v>
      </c>
      <c r="C19" s="111" t="s">
        <v>7472</v>
      </c>
      <c r="D19" s="111" t="s">
        <v>7472</v>
      </c>
      <c r="E19" s="111" t="s">
        <v>7472</v>
      </c>
      <c r="F19" s="111" t="s">
        <v>7472</v>
      </c>
      <c r="G19" s="111" t="s">
        <v>7472</v>
      </c>
      <c r="I19" s="111" t="s">
        <v>7472</v>
      </c>
      <c r="J19" s="111" t="s">
        <v>7472</v>
      </c>
      <c r="K19" s="111" t="s">
        <v>7472</v>
      </c>
      <c r="L19" s="111" t="s">
        <v>7472</v>
      </c>
      <c r="M19" s="111" t="s">
        <v>7472</v>
      </c>
      <c r="N19" s="111" t="s">
        <v>7472</v>
      </c>
      <c r="O19" s="111" t="s">
        <v>7472</v>
      </c>
      <c r="P19" s="111" t="s">
        <v>7472</v>
      </c>
      <c r="Q19" s="111" t="s">
        <v>7472</v>
      </c>
      <c r="R19" s="111" t="s">
        <v>7472</v>
      </c>
      <c r="S19" s="111" t="s">
        <v>7473</v>
      </c>
    </row>
    <row r="20" spans="1:42" x14ac:dyDescent="0.2">
      <c r="A20" s="115" t="s">
        <v>7458</v>
      </c>
      <c r="E20" s="115" t="s">
        <v>7458</v>
      </c>
      <c r="P20" s="115" t="s">
        <v>7458</v>
      </c>
      <c r="R20" s="115" t="s">
        <v>7458</v>
      </c>
      <c r="AM20" s="111" t="s">
        <v>7479</v>
      </c>
      <c r="AN20" s="123" t="s">
        <v>7480</v>
      </c>
      <c r="AP20" s="111" t="s">
        <v>7473</v>
      </c>
    </row>
    <row r="21" spans="1:42" x14ac:dyDescent="0.2">
      <c r="A21" s="115" t="s">
        <v>7458</v>
      </c>
      <c r="B21" s="111" t="s">
        <v>7481</v>
      </c>
      <c r="E21" s="115" t="s">
        <v>7458</v>
      </c>
      <c r="I21" s="111" t="s">
        <v>7482</v>
      </c>
      <c r="P21" s="115" t="s">
        <v>7458</v>
      </c>
      <c r="R21" s="115" t="s">
        <v>7458</v>
      </c>
      <c r="AN21" s="111" t="s">
        <v>7477</v>
      </c>
    </row>
    <row r="22" spans="1:42" x14ac:dyDescent="0.2">
      <c r="A22" s="115" t="s">
        <v>7458</v>
      </c>
      <c r="B22" s="124" t="s">
        <v>7483</v>
      </c>
      <c r="C22" s="111" t="s">
        <v>7484</v>
      </c>
      <c r="D22" s="124" t="s">
        <v>7484</v>
      </c>
      <c r="E22" s="111" t="s">
        <v>7484</v>
      </c>
      <c r="F22" s="124" t="s">
        <v>7485</v>
      </c>
      <c r="G22" s="111" t="s">
        <v>7484</v>
      </c>
      <c r="I22" s="124" t="s">
        <v>7486</v>
      </c>
      <c r="J22" s="111" t="s">
        <v>7484</v>
      </c>
      <c r="K22" s="111" t="s">
        <v>7484</v>
      </c>
      <c r="L22" s="111" t="s">
        <v>7484</v>
      </c>
      <c r="M22" s="111" t="s">
        <v>7484</v>
      </c>
      <c r="N22" s="111" t="s">
        <v>7484</v>
      </c>
      <c r="O22" s="111" t="s">
        <v>7484</v>
      </c>
      <c r="P22" s="111" t="s">
        <v>7484</v>
      </c>
      <c r="Q22" s="111" t="s">
        <v>7484</v>
      </c>
      <c r="R22" s="111" t="s">
        <v>7484</v>
      </c>
      <c r="S22" s="111" t="s">
        <v>7473</v>
      </c>
    </row>
    <row r="23" spans="1:42" x14ac:dyDescent="0.2">
      <c r="A23" s="115" t="s">
        <v>7458</v>
      </c>
      <c r="B23" s="111" t="s">
        <v>7473</v>
      </c>
      <c r="C23" s="115" t="s">
        <v>7458</v>
      </c>
      <c r="E23" s="115" t="s">
        <v>7458</v>
      </c>
      <c r="G23" s="115" t="s">
        <v>7458</v>
      </c>
      <c r="J23" s="115" t="s">
        <v>7458</v>
      </c>
      <c r="L23" s="115" t="s">
        <v>7458</v>
      </c>
      <c r="M23" s="111" t="s">
        <v>7487</v>
      </c>
      <c r="N23" s="115" t="s">
        <v>7458</v>
      </c>
      <c r="O23" s="125" t="s">
        <v>7488</v>
      </c>
      <c r="P23" s="115" t="s">
        <v>7458</v>
      </c>
      <c r="Q23" s="111" t="s">
        <v>7489</v>
      </c>
      <c r="R23" s="115" t="s">
        <v>7458</v>
      </c>
      <c r="AM23" s="111" t="s">
        <v>7490</v>
      </c>
      <c r="AN23" s="123" t="s">
        <v>7491</v>
      </c>
    </row>
    <row r="24" spans="1:42" x14ac:dyDescent="0.2">
      <c r="A24" s="115" t="s">
        <v>7458</v>
      </c>
      <c r="B24" s="111" t="s">
        <v>7492</v>
      </c>
      <c r="C24" s="115" t="s">
        <v>7458</v>
      </c>
      <c r="D24" s="111" t="s">
        <v>7493</v>
      </c>
      <c r="E24" s="115" t="s">
        <v>7458</v>
      </c>
      <c r="F24" s="111" t="s">
        <v>7494</v>
      </c>
      <c r="G24" s="115" t="s">
        <v>7458</v>
      </c>
      <c r="I24" s="111" t="s">
        <v>7495</v>
      </c>
      <c r="J24" s="115" t="s">
        <v>7458</v>
      </c>
      <c r="K24" s="111" t="s">
        <v>7496</v>
      </c>
      <c r="L24" s="115" t="s">
        <v>7458</v>
      </c>
      <c r="M24" s="111" t="s">
        <v>7497</v>
      </c>
      <c r="N24" s="115" t="s">
        <v>7458</v>
      </c>
      <c r="O24" s="111"/>
      <c r="P24" s="115" t="s">
        <v>7458</v>
      </c>
      <c r="Q24" s="111" t="s">
        <v>7498</v>
      </c>
      <c r="R24" s="115" t="s">
        <v>7458</v>
      </c>
      <c r="AN24" s="111" t="s">
        <v>7477</v>
      </c>
    </row>
    <row r="25" spans="1:42" x14ac:dyDescent="0.2">
      <c r="A25" s="115" t="s">
        <v>7458</v>
      </c>
      <c r="B25" s="111" t="s">
        <v>7499</v>
      </c>
      <c r="C25" s="111" t="s">
        <v>7472</v>
      </c>
      <c r="D25" s="111" t="s">
        <v>7472</v>
      </c>
      <c r="E25" s="111" t="s">
        <v>7472</v>
      </c>
      <c r="F25" s="111" t="s">
        <v>7472</v>
      </c>
      <c r="G25" s="111" t="s">
        <v>7472</v>
      </c>
      <c r="I25" s="111" t="s">
        <v>7472</v>
      </c>
      <c r="J25" s="111" t="s">
        <v>7472</v>
      </c>
      <c r="K25" s="111" t="s">
        <v>7472</v>
      </c>
      <c r="L25" s="111" t="s">
        <v>7472</v>
      </c>
      <c r="M25" s="111" t="s">
        <v>7472</v>
      </c>
      <c r="N25" s="111" t="s">
        <v>7472</v>
      </c>
      <c r="O25" s="111" t="s">
        <v>7472</v>
      </c>
      <c r="P25" s="111" t="s">
        <v>7472</v>
      </c>
      <c r="Q25" s="111" t="s">
        <v>7472</v>
      </c>
      <c r="R25" s="111" t="s">
        <v>7472</v>
      </c>
      <c r="S25" s="111" t="s">
        <v>7473</v>
      </c>
    </row>
    <row r="26" spans="1:42" x14ac:dyDescent="0.2">
      <c r="A26" s="115" t="s">
        <v>7458</v>
      </c>
      <c r="B26" s="111" t="s">
        <v>7473</v>
      </c>
      <c r="C26" s="115" t="s">
        <v>7458</v>
      </c>
      <c r="E26" s="115" t="s">
        <v>7458</v>
      </c>
      <c r="G26" s="115" t="s">
        <v>7458</v>
      </c>
      <c r="J26" s="115" t="s">
        <v>7458</v>
      </c>
      <c r="L26" s="115" t="s">
        <v>7458</v>
      </c>
      <c r="N26" s="115" t="s">
        <v>7458</v>
      </c>
      <c r="P26" s="115" t="s">
        <v>7458</v>
      </c>
      <c r="R26" s="115" t="s">
        <v>7458</v>
      </c>
      <c r="AM26" s="111" t="s">
        <v>7500</v>
      </c>
      <c r="AN26" s="111" t="s">
        <v>7501</v>
      </c>
    </row>
    <row r="27" spans="1:42" x14ac:dyDescent="0.2">
      <c r="A27" s="115" t="s">
        <v>7458</v>
      </c>
      <c r="B27" s="111" t="s">
        <v>7502</v>
      </c>
      <c r="C27" s="115" t="s">
        <v>7458</v>
      </c>
      <c r="D27" s="111" t="s">
        <v>7473</v>
      </c>
      <c r="E27" s="115" t="s">
        <v>7458</v>
      </c>
      <c r="G27" s="115" t="s">
        <v>7458</v>
      </c>
      <c r="H27" s="111" t="s">
        <v>7503</v>
      </c>
      <c r="I27" s="126">
        <f>D8</f>
        <v>0</v>
      </c>
      <c r="J27" s="115" t="s">
        <v>7458</v>
      </c>
      <c r="L27" s="115" t="s">
        <v>7458</v>
      </c>
      <c r="N27" s="115" t="s">
        <v>7458</v>
      </c>
      <c r="P27" s="115" t="s">
        <v>7458</v>
      </c>
      <c r="R27" s="115" t="s">
        <v>7458</v>
      </c>
    </row>
    <row r="28" spans="1:42" x14ac:dyDescent="0.2">
      <c r="A28" s="115" t="s">
        <v>7458</v>
      </c>
      <c r="B28" s="111" t="s">
        <v>7504</v>
      </c>
      <c r="C28" s="115" t="s">
        <v>7458</v>
      </c>
      <c r="D28" s="127">
        <f>D3</f>
        <v>9802529.9099999983</v>
      </c>
      <c r="E28" s="128" t="s">
        <v>7458</v>
      </c>
      <c r="F28" s="127">
        <f>H3+H4+H5-F38-F33</f>
        <v>9380286.2400000002</v>
      </c>
      <c r="G28" s="128" t="s">
        <v>7458</v>
      </c>
      <c r="H28" s="129"/>
      <c r="I28" s="127"/>
      <c r="J28" s="128" t="s">
        <v>7458</v>
      </c>
      <c r="K28" s="127"/>
      <c r="L28" s="128" t="s">
        <v>7458</v>
      </c>
      <c r="M28" s="130">
        <f>H11</f>
        <v>0</v>
      </c>
      <c r="N28" s="128" t="s">
        <v>7458</v>
      </c>
      <c r="O28" s="116" t="e">
        <f>Entrate!#REF!</f>
        <v>#REF!</v>
      </c>
      <c r="P28" s="115" t="s">
        <v>7458</v>
      </c>
      <c r="Q28" s="127" t="e">
        <f>F28+I27+K28+M28+O28</f>
        <v>#REF!</v>
      </c>
      <c r="R28" s="115" t="s">
        <v>7458</v>
      </c>
    </row>
    <row r="29" spans="1:42" x14ac:dyDescent="0.2">
      <c r="A29" s="115" t="s">
        <v>7458</v>
      </c>
      <c r="C29" s="115" t="s">
        <v>7458</v>
      </c>
      <c r="D29" s="127"/>
      <c r="E29" s="128" t="s">
        <v>7458</v>
      </c>
      <c r="F29" s="127"/>
      <c r="G29" s="128" t="s">
        <v>7458</v>
      </c>
      <c r="H29" s="129"/>
      <c r="I29" s="127"/>
      <c r="J29" s="128" t="s">
        <v>7458</v>
      </c>
      <c r="K29" s="127"/>
      <c r="L29" s="128" t="s">
        <v>7458</v>
      </c>
      <c r="M29" s="127"/>
      <c r="N29" s="128" t="s">
        <v>7458</v>
      </c>
      <c r="O29" s="127"/>
      <c r="P29" s="115" t="s">
        <v>7458</v>
      </c>
      <c r="Q29" s="127"/>
      <c r="R29" s="115" t="s">
        <v>7458</v>
      </c>
      <c r="AM29" s="111" t="s">
        <v>7505</v>
      </c>
      <c r="AN29" s="111" t="s">
        <v>7506</v>
      </c>
    </row>
    <row r="30" spans="1:42" x14ac:dyDescent="0.2">
      <c r="A30" s="115" t="s">
        <v>7458</v>
      </c>
      <c r="B30" s="124" t="s">
        <v>7483</v>
      </c>
      <c r="C30" s="111" t="s">
        <v>7484</v>
      </c>
      <c r="D30" s="129" t="s">
        <v>7484</v>
      </c>
      <c r="E30" s="129" t="s">
        <v>7484</v>
      </c>
      <c r="F30" s="131" t="s">
        <v>7485</v>
      </c>
      <c r="G30" s="129" t="s">
        <v>7484</v>
      </c>
      <c r="H30" s="127"/>
      <c r="I30" s="131" t="s">
        <v>7486</v>
      </c>
      <c r="J30" s="129" t="s">
        <v>7484</v>
      </c>
      <c r="K30" s="129" t="s">
        <v>7484</v>
      </c>
      <c r="L30" s="129" t="s">
        <v>7484</v>
      </c>
      <c r="M30" s="129" t="s">
        <v>7484</v>
      </c>
      <c r="N30" s="129" t="s">
        <v>7484</v>
      </c>
      <c r="O30" s="129" t="s">
        <v>7484</v>
      </c>
      <c r="P30" s="111" t="s">
        <v>7484</v>
      </c>
      <c r="Q30" s="129" t="s">
        <v>7484</v>
      </c>
      <c r="R30" s="111" t="s">
        <v>7484</v>
      </c>
      <c r="S30" s="111" t="s">
        <v>7473</v>
      </c>
    </row>
    <row r="31" spans="1:42" x14ac:dyDescent="0.2">
      <c r="A31" s="115" t="s">
        <v>7458</v>
      </c>
      <c r="C31" s="115" t="s">
        <v>7458</v>
      </c>
      <c r="D31" s="127"/>
      <c r="E31" s="128" t="s">
        <v>7458</v>
      </c>
      <c r="F31" s="127"/>
      <c r="G31" s="128" t="s">
        <v>7458</v>
      </c>
      <c r="H31" s="127"/>
      <c r="I31" s="127"/>
      <c r="J31" s="128" t="s">
        <v>7458</v>
      </c>
      <c r="K31" s="127"/>
      <c r="L31" s="128" t="s">
        <v>7458</v>
      </c>
      <c r="M31" s="127"/>
      <c r="N31" s="128" t="s">
        <v>7458</v>
      </c>
      <c r="O31" s="127"/>
      <c r="P31" s="115" t="s">
        <v>7458</v>
      </c>
      <c r="Q31" s="127"/>
      <c r="R31" s="115" t="s">
        <v>7458</v>
      </c>
      <c r="AN31" s="111" t="s">
        <v>7473</v>
      </c>
    </row>
    <row r="32" spans="1:42" x14ac:dyDescent="0.2">
      <c r="A32" s="115" t="s">
        <v>7458</v>
      </c>
      <c r="B32" s="111" t="s">
        <v>7507</v>
      </c>
      <c r="C32" s="115" t="s">
        <v>7458</v>
      </c>
      <c r="D32" s="127"/>
      <c r="E32" s="128" t="s">
        <v>7458</v>
      </c>
      <c r="F32" s="127"/>
      <c r="G32" s="128" t="s">
        <v>7458</v>
      </c>
      <c r="H32" s="127"/>
      <c r="I32" s="127"/>
      <c r="J32" s="128" t="s">
        <v>7458</v>
      </c>
      <c r="K32" s="127"/>
      <c r="L32" s="128" t="s">
        <v>7458</v>
      </c>
      <c r="M32" s="127"/>
      <c r="N32" s="128" t="s">
        <v>7458</v>
      </c>
      <c r="O32" s="127"/>
      <c r="P32" s="115" t="s">
        <v>7458</v>
      </c>
      <c r="Q32" s="127"/>
      <c r="R32" s="115" t="s">
        <v>7458</v>
      </c>
    </row>
    <row r="33" spans="1:40" x14ac:dyDescent="0.2">
      <c r="A33" s="115" t="s">
        <v>7458</v>
      </c>
      <c r="B33" s="111" t="s">
        <v>7508</v>
      </c>
      <c r="C33" s="115" t="s">
        <v>7458</v>
      </c>
      <c r="D33" s="127">
        <f>D4</f>
        <v>4331485.169999999</v>
      </c>
      <c r="E33" s="128" t="s">
        <v>7458</v>
      </c>
      <c r="F33" s="127">
        <f>IF(I3&gt;0,I3,0)</f>
        <v>0</v>
      </c>
      <c r="G33" s="128" t="s">
        <v>7458</v>
      </c>
      <c r="H33" s="127"/>
      <c r="I33" s="127">
        <f>H6-D8</f>
        <v>3796835.5700000003</v>
      </c>
      <c r="J33" s="128" t="s">
        <v>7458</v>
      </c>
      <c r="K33" s="127">
        <f>H8</f>
        <v>0</v>
      </c>
      <c r="L33" s="128" t="s">
        <v>7458</v>
      </c>
      <c r="M33" s="130">
        <v>0</v>
      </c>
      <c r="N33" s="128" t="s">
        <v>7458</v>
      </c>
      <c r="O33" s="116" t="e">
        <f>Entrate!#REF!</f>
        <v>#REF!</v>
      </c>
      <c r="P33" s="115" t="s">
        <v>7458</v>
      </c>
      <c r="Q33" s="127" t="e">
        <f>F33+I33+K33+M33+O33</f>
        <v>#REF!</v>
      </c>
      <c r="R33" s="115" t="s">
        <v>7458</v>
      </c>
    </row>
    <row r="34" spans="1:40" x14ac:dyDescent="0.2">
      <c r="A34" s="115" t="s">
        <v>7458</v>
      </c>
      <c r="C34" s="115" t="s">
        <v>7458</v>
      </c>
      <c r="D34" s="127"/>
      <c r="E34" s="128" t="s">
        <v>7458</v>
      </c>
      <c r="F34" s="127"/>
      <c r="G34" s="128" t="s">
        <v>7458</v>
      </c>
      <c r="H34" s="127"/>
      <c r="I34" s="129" t="s">
        <v>7473</v>
      </c>
      <c r="J34" s="128" t="s">
        <v>7458</v>
      </c>
      <c r="K34" s="129"/>
      <c r="L34" s="128" t="s">
        <v>7458</v>
      </c>
      <c r="M34" s="127"/>
      <c r="N34" s="128" t="s">
        <v>7458</v>
      </c>
      <c r="O34" s="127"/>
      <c r="P34" s="115" t="s">
        <v>7458</v>
      </c>
      <c r="Q34" s="127"/>
      <c r="R34" s="115" t="s">
        <v>7458</v>
      </c>
    </row>
    <row r="35" spans="1:40" x14ac:dyDescent="0.2">
      <c r="A35" s="115" t="s">
        <v>7458</v>
      </c>
      <c r="B35" s="124" t="s">
        <v>7483</v>
      </c>
      <c r="C35" s="111" t="s">
        <v>7484</v>
      </c>
      <c r="D35" s="129" t="s">
        <v>7484</v>
      </c>
      <c r="E35" s="129" t="s">
        <v>7484</v>
      </c>
      <c r="F35" s="131" t="s">
        <v>7485</v>
      </c>
      <c r="G35" s="129" t="s">
        <v>7484</v>
      </c>
      <c r="H35" s="127"/>
      <c r="I35" s="131" t="s">
        <v>7486</v>
      </c>
      <c r="J35" s="129" t="s">
        <v>7484</v>
      </c>
      <c r="K35" s="129" t="s">
        <v>7484</v>
      </c>
      <c r="L35" s="129" t="s">
        <v>7484</v>
      </c>
      <c r="M35" s="129" t="s">
        <v>7484</v>
      </c>
      <c r="N35" s="129" t="s">
        <v>7484</v>
      </c>
      <c r="O35" s="129" t="s">
        <v>7484</v>
      </c>
      <c r="P35" s="111" t="s">
        <v>7484</v>
      </c>
      <c r="Q35" s="129" t="s">
        <v>7484</v>
      </c>
      <c r="R35" s="111" t="s">
        <v>7484</v>
      </c>
      <c r="S35" s="111" t="s">
        <v>7473</v>
      </c>
    </row>
    <row r="36" spans="1:40" x14ac:dyDescent="0.2">
      <c r="A36" s="115" t="s">
        <v>7458</v>
      </c>
      <c r="C36" s="115" t="s">
        <v>7458</v>
      </c>
      <c r="D36" s="127"/>
      <c r="E36" s="128" t="s">
        <v>7458</v>
      </c>
      <c r="F36" s="127"/>
      <c r="G36" s="128" t="s">
        <v>7458</v>
      </c>
      <c r="H36" s="127"/>
      <c r="I36" s="127"/>
      <c r="J36" s="128" t="s">
        <v>7458</v>
      </c>
      <c r="K36" s="127"/>
      <c r="L36" s="128" t="s">
        <v>7458</v>
      </c>
      <c r="M36" s="127"/>
      <c r="N36" s="128" t="s">
        <v>7458</v>
      </c>
      <c r="O36" s="127"/>
      <c r="P36" s="115" t="s">
        <v>7458</v>
      </c>
      <c r="Q36" s="127"/>
      <c r="R36" s="115" t="s">
        <v>7458</v>
      </c>
    </row>
    <row r="37" spans="1:40" x14ac:dyDescent="0.2">
      <c r="A37" s="115" t="s">
        <v>7458</v>
      </c>
      <c r="B37" s="111" t="s">
        <v>7509</v>
      </c>
      <c r="C37" s="115" t="s">
        <v>7458</v>
      </c>
      <c r="D37" s="127"/>
      <c r="E37" s="128" t="s">
        <v>7458</v>
      </c>
      <c r="F37" s="127"/>
      <c r="G37" s="128" t="s">
        <v>7458</v>
      </c>
      <c r="H37" s="127"/>
      <c r="I37" s="127"/>
      <c r="J37" s="128" t="s">
        <v>7458</v>
      </c>
      <c r="K37" s="127"/>
      <c r="L37" s="128" t="s">
        <v>7458</v>
      </c>
      <c r="M37" s="127"/>
      <c r="N37" s="128" t="s">
        <v>7458</v>
      </c>
      <c r="O37" s="127"/>
      <c r="P37" s="115" t="s">
        <v>7458</v>
      </c>
      <c r="Q37" s="127"/>
      <c r="R37" s="115" t="s">
        <v>7458</v>
      </c>
    </row>
    <row r="38" spans="1:40" x14ac:dyDescent="0.2">
      <c r="A38" s="115" t="s">
        <v>7458</v>
      </c>
      <c r="B38" s="111" t="s">
        <v>7510</v>
      </c>
      <c r="C38" s="115" t="s">
        <v>7458</v>
      </c>
      <c r="D38" s="127">
        <f>D6</f>
        <v>260000</v>
      </c>
      <c r="E38" s="128" t="s">
        <v>7458</v>
      </c>
      <c r="F38" s="127">
        <f>D6</f>
        <v>260000</v>
      </c>
      <c r="G38" s="128" t="s">
        <v>7458</v>
      </c>
      <c r="H38" s="127"/>
      <c r="I38" s="127"/>
      <c r="J38" s="128" t="s">
        <v>7458</v>
      </c>
      <c r="K38" s="132"/>
      <c r="L38" s="128" t="s">
        <v>7458</v>
      </c>
      <c r="M38" s="130"/>
      <c r="N38" s="128" t="s">
        <v>7458</v>
      </c>
      <c r="O38" s="116"/>
      <c r="P38" s="115" t="s">
        <v>7458</v>
      </c>
      <c r="Q38" s="127">
        <f>F38+I38+K38+M38</f>
        <v>260000</v>
      </c>
      <c r="R38" s="115" t="s">
        <v>7458</v>
      </c>
    </row>
    <row r="39" spans="1:40" x14ac:dyDescent="0.2">
      <c r="A39" s="115" t="s">
        <v>7458</v>
      </c>
      <c r="C39" s="115" t="s">
        <v>7458</v>
      </c>
      <c r="D39" s="127"/>
      <c r="E39" s="128" t="s">
        <v>7458</v>
      </c>
      <c r="F39" s="127"/>
      <c r="G39" s="128" t="s">
        <v>7458</v>
      </c>
      <c r="H39" s="127"/>
      <c r="I39" s="129" t="s">
        <v>7473</v>
      </c>
      <c r="J39" s="128" t="s">
        <v>7458</v>
      </c>
      <c r="K39" s="129"/>
      <c r="L39" s="128" t="s">
        <v>7458</v>
      </c>
      <c r="M39" s="127"/>
      <c r="N39" s="128" t="s">
        <v>7458</v>
      </c>
      <c r="O39" s="127"/>
      <c r="P39" s="115" t="s">
        <v>7458</v>
      </c>
      <c r="Q39" s="127"/>
      <c r="R39" s="115" t="s">
        <v>7458</v>
      </c>
    </row>
    <row r="40" spans="1:40" x14ac:dyDescent="0.2">
      <c r="A40" s="115" t="s">
        <v>7458</v>
      </c>
      <c r="B40" s="124" t="s">
        <v>7483</v>
      </c>
      <c r="C40" s="111" t="s">
        <v>7484</v>
      </c>
      <c r="D40" s="129" t="s">
        <v>7484</v>
      </c>
      <c r="E40" s="129" t="s">
        <v>7484</v>
      </c>
      <c r="F40" s="131" t="s">
        <v>7485</v>
      </c>
      <c r="G40" s="129" t="s">
        <v>7484</v>
      </c>
      <c r="H40" s="127"/>
      <c r="I40" s="131" t="s">
        <v>7486</v>
      </c>
      <c r="J40" s="129" t="s">
        <v>7484</v>
      </c>
      <c r="K40" s="129" t="s">
        <v>7484</v>
      </c>
      <c r="L40" s="129" t="s">
        <v>7484</v>
      </c>
      <c r="M40" s="129" t="s">
        <v>7484</v>
      </c>
      <c r="N40" s="129" t="s">
        <v>7484</v>
      </c>
      <c r="O40" s="129" t="s">
        <v>7484</v>
      </c>
      <c r="P40" s="111" t="s">
        <v>7484</v>
      </c>
      <c r="Q40" s="129" t="s">
        <v>7484</v>
      </c>
      <c r="R40" s="111" t="s">
        <v>7484</v>
      </c>
      <c r="S40" s="111" t="s">
        <v>7473</v>
      </c>
      <c r="AN40" s="111" t="s">
        <v>7473</v>
      </c>
    </row>
    <row r="41" spans="1:40" x14ac:dyDescent="0.2">
      <c r="A41" s="115" t="s">
        <v>7458</v>
      </c>
      <c r="C41" s="115" t="s">
        <v>7458</v>
      </c>
      <c r="D41" s="127"/>
      <c r="E41" s="128" t="s">
        <v>7458</v>
      </c>
      <c r="F41" s="127"/>
      <c r="G41" s="128" t="s">
        <v>7458</v>
      </c>
      <c r="H41" s="127"/>
      <c r="I41" s="127"/>
      <c r="J41" s="128" t="s">
        <v>7458</v>
      </c>
      <c r="K41" s="127"/>
      <c r="L41" s="128" t="s">
        <v>7458</v>
      </c>
      <c r="M41" s="127"/>
      <c r="N41" s="128" t="s">
        <v>7458</v>
      </c>
      <c r="O41" s="127"/>
      <c r="P41" s="115" t="s">
        <v>7458</v>
      </c>
      <c r="Q41" s="127"/>
      <c r="R41" s="115" t="s">
        <v>7458</v>
      </c>
    </row>
    <row r="42" spans="1:40" x14ac:dyDescent="0.2">
      <c r="A42" s="115" t="s">
        <v>7458</v>
      </c>
      <c r="B42" s="111" t="s">
        <v>7511</v>
      </c>
      <c r="C42" s="115" t="s">
        <v>7458</v>
      </c>
      <c r="D42" s="127">
        <f>SUM(D26:D39)</f>
        <v>14394015.079999998</v>
      </c>
      <c r="E42" s="128" t="s">
        <v>7458</v>
      </c>
      <c r="F42" s="127">
        <f>SUM(F26:F39)</f>
        <v>9640286.2400000002</v>
      </c>
      <c r="G42" s="128" t="s">
        <v>7458</v>
      </c>
      <c r="H42" s="127"/>
      <c r="I42" s="127">
        <f>I27+I33+I38</f>
        <v>3796835.5700000003</v>
      </c>
      <c r="J42" s="128" t="s">
        <v>7458</v>
      </c>
      <c r="K42" s="127">
        <f>SUM(K26:K39)</f>
        <v>0</v>
      </c>
      <c r="L42" s="128" t="s">
        <v>7458</v>
      </c>
      <c r="M42" s="127">
        <f>SUM(M26:M39)</f>
        <v>0</v>
      </c>
      <c r="N42" s="128" t="s">
        <v>7458</v>
      </c>
      <c r="O42" s="127" t="e">
        <f>SUM(O26:O39)</f>
        <v>#REF!</v>
      </c>
      <c r="P42" s="115" t="s">
        <v>7458</v>
      </c>
      <c r="Q42" s="127" t="e">
        <f>SUM(Q26:Q39)</f>
        <v>#REF!</v>
      </c>
      <c r="R42" s="115" t="s">
        <v>7458</v>
      </c>
    </row>
    <row r="43" spans="1:40" x14ac:dyDescent="0.2">
      <c r="A43" s="115" t="s">
        <v>7458</v>
      </c>
      <c r="C43" s="115" t="s">
        <v>7458</v>
      </c>
      <c r="D43" s="127"/>
      <c r="E43" s="128" t="s">
        <v>7458</v>
      </c>
      <c r="F43" s="127"/>
      <c r="G43" s="128" t="s">
        <v>7458</v>
      </c>
      <c r="H43" s="127"/>
      <c r="I43" s="127"/>
      <c r="J43" s="128" t="s">
        <v>7458</v>
      </c>
      <c r="K43" s="127"/>
      <c r="L43" s="128" t="s">
        <v>7458</v>
      </c>
      <c r="M43" s="127"/>
      <c r="N43" s="128" t="s">
        <v>7458</v>
      </c>
      <c r="O43" s="127"/>
      <c r="P43" s="115" t="s">
        <v>7458</v>
      </c>
      <c r="Q43" s="127"/>
      <c r="R43" s="115" t="s">
        <v>7458</v>
      </c>
    </row>
    <row r="44" spans="1:40" x14ac:dyDescent="0.2">
      <c r="A44" s="115" t="s">
        <v>7458</v>
      </c>
      <c r="C44" s="115" t="s">
        <v>7458</v>
      </c>
      <c r="D44" s="127"/>
      <c r="E44" s="128" t="s">
        <v>7458</v>
      </c>
      <c r="F44" s="127"/>
      <c r="G44" s="128" t="s">
        <v>7458</v>
      </c>
      <c r="H44" s="127"/>
      <c r="I44" s="127"/>
      <c r="J44" s="128" t="s">
        <v>7458</v>
      </c>
      <c r="K44" s="127"/>
      <c r="L44" s="128" t="s">
        <v>7458</v>
      </c>
      <c r="M44" s="127"/>
      <c r="N44" s="128" t="s">
        <v>7458</v>
      </c>
      <c r="O44" s="127"/>
      <c r="P44" s="115" t="s">
        <v>7458</v>
      </c>
      <c r="Q44" s="127"/>
      <c r="R44" s="115" t="s">
        <v>7458</v>
      </c>
    </row>
    <row r="45" spans="1:40" x14ac:dyDescent="0.2">
      <c r="A45" s="115" t="s">
        <v>7458</v>
      </c>
      <c r="B45" s="124" t="s">
        <v>7512</v>
      </c>
      <c r="C45" s="111" t="s">
        <v>7472</v>
      </c>
      <c r="D45" s="129" t="s">
        <v>7472</v>
      </c>
      <c r="E45" s="129" t="s">
        <v>7472</v>
      </c>
      <c r="F45" s="129" t="s">
        <v>7472</v>
      </c>
      <c r="G45" s="129" t="s">
        <v>7472</v>
      </c>
      <c r="H45" s="127"/>
      <c r="I45" s="129" t="s">
        <v>7472</v>
      </c>
      <c r="J45" s="129" t="s">
        <v>7472</v>
      </c>
      <c r="K45" s="129" t="s">
        <v>7472</v>
      </c>
      <c r="L45" s="129" t="s">
        <v>7472</v>
      </c>
      <c r="M45" s="129" t="s">
        <v>7472</v>
      </c>
      <c r="N45" s="129" t="s">
        <v>7472</v>
      </c>
      <c r="O45" s="129" t="s">
        <v>7472</v>
      </c>
      <c r="P45" s="111" t="s">
        <v>7484</v>
      </c>
      <c r="Q45" s="129" t="s">
        <v>7472</v>
      </c>
      <c r="R45" s="111" t="s">
        <v>7484</v>
      </c>
      <c r="S45" s="111" t="s">
        <v>7473</v>
      </c>
    </row>
    <row r="46" spans="1:40" x14ac:dyDescent="0.2"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Q46" s="127"/>
    </row>
    <row r="47" spans="1:40" x14ac:dyDescent="0.2"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 t="s">
        <v>7513</v>
      </c>
      <c r="Q47" s="127" t="e">
        <f>Q28-D28</f>
        <v>#REF!</v>
      </c>
    </row>
    <row r="48" spans="1:40" x14ac:dyDescent="0.2"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Q48" s="127" t="e">
        <f>Q33-D33</f>
        <v>#REF!</v>
      </c>
    </row>
    <row r="49" spans="4:17" x14ac:dyDescent="0.2"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Q49" s="127">
        <f>Q38-D38</f>
        <v>0</v>
      </c>
    </row>
    <row r="50" spans="4:17" x14ac:dyDescent="0.2"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Q50" s="127" t="e">
        <f>Q42-D42</f>
        <v>#REF!</v>
      </c>
    </row>
    <row r="51" spans="4:17" x14ac:dyDescent="0.2"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Q51" s="1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9</vt:i4>
      </vt:variant>
      <vt:variant>
        <vt:lpstr>Intervalli denominati</vt:lpstr>
      </vt:variant>
      <vt:variant>
        <vt:i4>9</vt:i4>
      </vt:variant>
    </vt:vector>
  </HeadingPairs>
  <TitlesOfParts>
    <vt:vector size="18" baseType="lpstr">
      <vt:lpstr>Entrate</vt:lpstr>
      <vt:lpstr>Uscite</vt:lpstr>
      <vt:lpstr>PV-Entrate</vt:lpstr>
      <vt:lpstr>PV-Uscite</vt:lpstr>
      <vt:lpstr>Tabelle-U</vt:lpstr>
      <vt:lpstr>PF</vt:lpstr>
      <vt:lpstr>Equilibri 2023</vt:lpstr>
      <vt:lpstr>Equilibri 2024</vt:lpstr>
      <vt:lpstr>Equilibri 2025</vt:lpstr>
      <vt:lpstr>Entrate!Area_stampa</vt:lpstr>
      <vt:lpstr>PF!Area_stampa</vt:lpstr>
      <vt:lpstr>'PV-Entrate'!Area_stampa</vt:lpstr>
      <vt:lpstr>'PV-Uscite'!Area_stampa</vt:lpstr>
      <vt:lpstr>Uscite!Area_stampa</vt:lpstr>
      <vt:lpstr>Entrate!Titoli_stampa</vt:lpstr>
      <vt:lpstr>PF!Titoli_stampa</vt:lpstr>
      <vt:lpstr>Uscite!Titoli_stampa</vt:lpstr>
      <vt:lpstr>TitoliEntrate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 Rondi</dc:creator>
  <cp:lastModifiedBy>Roberta Rondi</cp:lastModifiedBy>
  <cp:lastPrinted>2026-02-03T09:19:37Z</cp:lastPrinted>
  <dcterms:created xsi:type="dcterms:W3CDTF">2021-09-01T13:59:24Z</dcterms:created>
  <dcterms:modified xsi:type="dcterms:W3CDTF">2026-04-24T10:17:52Z</dcterms:modified>
</cp:coreProperties>
</file>